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 firstSheet="3" activeTab="19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DN26" i="6" l="1"/>
  <c r="DK23" i="6"/>
  <c r="DH23" i="6"/>
  <c r="DE23" i="6"/>
  <c r="DB23" i="6"/>
  <c r="CY23" i="6"/>
  <c r="CV23" i="6"/>
  <c r="CS23" i="6"/>
  <c r="CP23" i="6"/>
  <c r="CM23" i="6"/>
  <c r="CJ23" i="6"/>
  <c r="CG23" i="6"/>
  <c r="CD23" i="6"/>
  <c r="CA23" i="6"/>
  <c r="BX23" i="6"/>
  <c r="BU23" i="6"/>
  <c r="BR23" i="6"/>
  <c r="BO23" i="6"/>
  <c r="BL23" i="6"/>
  <c r="BI23" i="6"/>
  <c r="BF23" i="6"/>
  <c r="BC23" i="6"/>
  <c r="AZ23" i="6"/>
  <c r="AW23" i="6"/>
  <c r="AT23" i="6"/>
  <c r="AQ23" i="6"/>
  <c r="AN23" i="6"/>
  <c r="AK23" i="6"/>
  <c r="AH23" i="6"/>
  <c r="S23" i="6"/>
  <c r="P23" i="6"/>
  <c r="M23" i="6"/>
  <c r="J23" i="6"/>
  <c r="G23" i="6"/>
  <c r="A26" i="6"/>
  <c r="CA26" i="1"/>
  <c r="BX26" i="1"/>
  <c r="BU26" i="1"/>
  <c r="BR26" i="1"/>
  <c r="BO26" i="1"/>
  <c r="BL26" i="1"/>
  <c r="BI26" i="1"/>
  <c r="BF26" i="1"/>
  <c r="BC26" i="1"/>
  <c r="AZ26" i="1"/>
  <c r="AW26" i="1"/>
  <c r="AT26" i="1"/>
  <c r="AQ26" i="1"/>
  <c r="AN26" i="1"/>
  <c r="AK26" i="1"/>
  <c r="AH26" i="1"/>
  <c r="AB26" i="1"/>
  <c r="Y26" i="1"/>
  <c r="V26" i="1"/>
  <c r="S26" i="1"/>
  <c r="P26" i="1"/>
  <c r="M26" i="1"/>
  <c r="J26" i="1"/>
  <c r="G26" i="1"/>
  <c r="D26" i="1"/>
  <c r="CA25" i="1"/>
  <c r="BX25" i="1"/>
  <c r="BU25" i="1"/>
  <c r="BR25" i="1"/>
  <c r="BO25" i="1"/>
  <c r="BL25" i="1"/>
  <c r="BI25" i="1"/>
  <c r="BF25" i="1"/>
  <c r="BC25" i="1"/>
  <c r="AZ25" i="1"/>
  <c r="AW25" i="1"/>
  <c r="AT25" i="1"/>
  <c r="AQ25" i="1"/>
  <c r="AN25" i="1"/>
  <c r="AK25" i="1"/>
  <c r="AH25" i="1"/>
  <c r="AB25" i="1"/>
  <c r="Y25" i="1"/>
  <c r="V25" i="1"/>
  <c r="S25" i="1"/>
  <c r="P25" i="1"/>
  <c r="M25" i="1"/>
  <c r="J25" i="1"/>
  <c r="G25" i="1"/>
  <c r="D25" i="1"/>
  <c r="CA24" i="1"/>
  <c r="BX24" i="1"/>
  <c r="BU24" i="1"/>
  <c r="BR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B24" i="1"/>
  <c r="Y24" i="1"/>
  <c r="V24" i="1"/>
  <c r="S24" i="1"/>
  <c r="P24" i="1"/>
  <c r="M24" i="1"/>
  <c r="J24" i="1"/>
  <c r="G24" i="1"/>
  <c r="D24" i="1"/>
  <c r="CA23" i="1"/>
  <c r="BX23" i="1"/>
  <c r="BU23" i="1"/>
  <c r="BR23" i="1"/>
  <c r="BO23" i="1"/>
  <c r="BL23" i="1"/>
  <c r="BI23" i="1"/>
  <c r="BF23" i="1"/>
  <c r="BC23" i="1"/>
  <c r="AZ23" i="1"/>
  <c r="AW23" i="1"/>
  <c r="AT23" i="1"/>
  <c r="AQ23" i="1"/>
  <c r="AN23" i="1"/>
  <c r="AK23" i="1"/>
  <c r="AH23" i="1"/>
  <c r="V23" i="1"/>
  <c r="S23" i="1"/>
  <c r="P23" i="1"/>
  <c r="M23" i="1"/>
  <c r="J23" i="1"/>
  <c r="G23" i="1"/>
  <c r="D23" i="1"/>
  <c r="EJ27" i="19"/>
  <c r="EG27" i="19"/>
  <c r="ED27" i="19"/>
  <c r="EA27" i="19"/>
  <c r="DX27" i="19"/>
  <c r="DU27" i="19"/>
  <c r="DR27" i="19"/>
  <c r="DO27" i="19"/>
  <c r="DL27" i="19"/>
  <c r="DI27" i="19"/>
  <c r="DF27" i="19"/>
  <c r="DC27" i="19"/>
  <c r="CZ27" i="19"/>
  <c r="CW27" i="19"/>
  <c r="CT27" i="19"/>
  <c r="CQ27" i="19"/>
  <c r="CN27" i="19"/>
  <c r="CK27" i="19"/>
  <c r="CH27" i="19"/>
  <c r="CE27" i="19"/>
  <c r="CB27" i="19"/>
  <c r="BY27" i="19"/>
  <c r="BV27" i="19"/>
  <c r="BS27" i="19"/>
  <c r="BP27" i="19"/>
  <c r="BM27" i="19"/>
  <c r="BJ27" i="19"/>
  <c r="BF27" i="19"/>
  <c r="BC27" i="19"/>
  <c r="AZ27" i="19"/>
  <c r="AW27" i="19"/>
  <c r="AT27" i="19"/>
  <c r="AQ27" i="19"/>
  <c r="AN27" i="19"/>
  <c r="AK27" i="19"/>
  <c r="AH27" i="19"/>
  <c r="AB27" i="19"/>
  <c r="Y27" i="19"/>
  <c r="V27" i="19"/>
  <c r="S27" i="19"/>
  <c r="P27" i="19"/>
  <c r="M27" i="19"/>
  <c r="J27" i="19"/>
  <c r="G27" i="19"/>
  <c r="D27" i="19"/>
  <c r="A27" i="19"/>
  <c r="EJ26" i="19"/>
  <c r="EG20" i="19"/>
  <c r="ED20" i="19"/>
  <c r="EA20" i="19"/>
  <c r="DX20" i="19"/>
  <c r="DU20" i="19"/>
  <c r="DR20" i="19"/>
  <c r="DO20" i="19"/>
  <c r="DL20" i="19"/>
  <c r="DI20" i="19"/>
  <c r="DF20" i="19"/>
  <c r="DC20" i="19"/>
  <c r="CZ20" i="19"/>
  <c r="CW20" i="19"/>
  <c r="CT20" i="19"/>
  <c r="CQ20" i="19"/>
  <c r="CN20" i="19"/>
  <c r="CK20" i="19"/>
  <c r="CH20" i="19"/>
  <c r="CE20" i="19"/>
  <c r="CB20" i="19"/>
  <c r="BY20" i="19"/>
  <c r="BV20" i="19"/>
  <c r="BS20" i="19"/>
  <c r="BP20" i="19"/>
  <c r="BM20" i="19"/>
  <c r="BJ20" i="19"/>
  <c r="BF20" i="19"/>
  <c r="BC20" i="19"/>
  <c r="AZ20" i="19"/>
  <c r="AW20" i="19"/>
  <c r="AT20" i="19"/>
  <c r="AQ20" i="19"/>
  <c r="AN20" i="19"/>
  <c r="AK20" i="19"/>
  <c r="AH20" i="19"/>
  <c r="AB20" i="19"/>
  <c r="Y20" i="19"/>
  <c r="V20" i="19"/>
  <c r="S20" i="19"/>
  <c r="P20" i="19"/>
  <c r="M20" i="19"/>
  <c r="J20" i="19"/>
  <c r="G20" i="19"/>
  <c r="D20" i="19"/>
  <c r="A26" i="19"/>
  <c r="AK13" i="11"/>
  <c r="AK14" i="11"/>
  <c r="AK15" i="11"/>
  <c r="AK16" i="11"/>
  <c r="AK17" i="11"/>
  <c r="AK18" i="11"/>
  <c r="AK19" i="11"/>
  <c r="AK20" i="11"/>
  <c r="AK21" i="11"/>
  <c r="AK22" i="11"/>
  <c r="AK23" i="11"/>
  <c r="AK26" i="11"/>
  <c r="AE27" i="19"/>
  <c r="Y23" i="1"/>
  <c r="AB23" i="1"/>
  <c r="AE23" i="6"/>
  <c r="Y23" i="6"/>
  <c r="AB23" i="6"/>
  <c r="V23" i="6"/>
  <c r="D23" i="6"/>
  <c r="AE25" i="1"/>
  <c r="AE23" i="1"/>
  <c r="AE26" i="1"/>
  <c r="AE24" i="1"/>
  <c r="AE20" i="19"/>
  <c r="AK11" i="11"/>
  <c r="AK25" i="11"/>
  <c r="AK24" i="11"/>
  <c r="AK12" i="11"/>
  <c r="AK10" i="11"/>
  <c r="AB10" i="11"/>
  <c r="DM23" i="6" l="1"/>
  <c r="BH27" i="19"/>
  <c r="EI27" i="19" s="1"/>
  <c r="BH20" i="19"/>
  <c r="EI20" i="19" s="1"/>
  <c r="AH11" i="11"/>
  <c r="AH12" i="11"/>
  <c r="AH14" i="11"/>
  <c r="AH15" i="11"/>
  <c r="AH16" i="11"/>
  <c r="AH17" i="11"/>
  <c r="AH18" i="11"/>
  <c r="AH19" i="11"/>
  <c r="AH20" i="11"/>
  <c r="AH21" i="11"/>
  <c r="AH22" i="11"/>
  <c r="AH23" i="11"/>
  <c r="AH26" i="11"/>
  <c r="AH10" i="11"/>
  <c r="A26" i="25"/>
  <c r="ER26" i="11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J19" i="11"/>
  <c r="CG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AN19" i="11"/>
  <c r="AB19" i="11"/>
  <c r="V19" i="11"/>
  <c r="S19" i="11"/>
  <c r="P19" i="11"/>
  <c r="M19" i="11"/>
  <c r="J19" i="11"/>
  <c r="G19" i="11"/>
  <c r="D19" i="11"/>
  <c r="A26" i="11"/>
  <c r="ER25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J17" i="11"/>
  <c r="CG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AN17" i="11"/>
  <c r="AB17" i="11"/>
  <c r="V17" i="11"/>
  <c r="S17" i="11"/>
  <c r="P17" i="11"/>
  <c r="M17" i="11"/>
  <c r="J17" i="11"/>
  <c r="G17" i="11"/>
  <c r="D17" i="11"/>
  <c r="A25" i="11"/>
  <c r="ER24" i="11"/>
  <c r="EO15" i="11"/>
  <c r="EL15" i="11"/>
  <c r="EI15" i="11"/>
  <c r="EF15" i="11"/>
  <c r="EC15" i="11"/>
  <c r="DZ15" i="11"/>
  <c r="DW15" i="11"/>
  <c r="DT15" i="11"/>
  <c r="DQ15" i="11"/>
  <c r="DN15" i="11"/>
  <c r="DK15" i="11"/>
  <c r="DH15" i="11"/>
  <c r="DE15" i="11"/>
  <c r="DB15" i="11"/>
  <c r="CY15" i="11"/>
  <c r="CV15" i="11"/>
  <c r="CS15" i="11"/>
  <c r="CP15" i="11"/>
  <c r="CM15" i="11"/>
  <c r="CJ15" i="11"/>
  <c r="CG15" i="11"/>
  <c r="CD15" i="11"/>
  <c r="CA15" i="11"/>
  <c r="BX15" i="11"/>
  <c r="BU15" i="11"/>
  <c r="BR15" i="11"/>
  <c r="BO15" i="11"/>
  <c r="BL15" i="11"/>
  <c r="BI15" i="11"/>
  <c r="BF15" i="11"/>
  <c r="BC15" i="11"/>
  <c r="AZ15" i="11"/>
  <c r="AW15" i="11"/>
  <c r="AT15" i="11"/>
  <c r="AQ15" i="11"/>
  <c r="AN15" i="11"/>
  <c r="AB15" i="11"/>
  <c r="V15" i="11"/>
  <c r="S15" i="11"/>
  <c r="P15" i="11"/>
  <c r="M15" i="11"/>
  <c r="J15" i="11"/>
  <c r="G15" i="11"/>
  <c r="D15" i="11"/>
  <c r="A24" i="11"/>
  <c r="EU24" i="25"/>
  <c r="ER26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B18" i="25"/>
  <c r="Y18" i="25"/>
  <c r="V18" i="25"/>
  <c r="S18" i="25"/>
  <c r="P18" i="25"/>
  <c r="M18" i="25"/>
  <c r="J18" i="25"/>
  <c r="G18" i="25"/>
  <c r="D18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B22" i="25"/>
  <c r="Y22" i="25"/>
  <c r="V22" i="25"/>
  <c r="S22" i="25"/>
  <c r="P22" i="25"/>
  <c r="M22" i="25"/>
  <c r="J22" i="25"/>
  <c r="G22" i="25"/>
  <c r="D22" i="25"/>
  <c r="ER25" i="25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B15" i="25"/>
  <c r="Y15" i="25"/>
  <c r="V15" i="25"/>
  <c r="S15" i="25"/>
  <c r="P15" i="25"/>
  <c r="M15" i="25"/>
  <c r="J15" i="25"/>
  <c r="G15" i="25"/>
  <c r="D15" i="25"/>
  <c r="AH25" i="11"/>
  <c r="AH13" i="11"/>
  <c r="AH24" i="11"/>
  <c r="AE17" i="11"/>
  <c r="Y19" i="11"/>
  <c r="Y15" i="11"/>
  <c r="AE19" i="11"/>
  <c r="AE15" i="11"/>
  <c r="Y17" i="11"/>
  <c r="AE22" i="25"/>
  <c r="AE18" i="25"/>
  <c r="AE15" i="25"/>
  <c r="EQ19" i="11" l="1"/>
  <c r="EQ17" i="11"/>
  <c r="EQ15" i="11"/>
  <c r="EQ18" i="25"/>
  <c r="EQ22" i="25"/>
  <c r="EQ15" i="25"/>
  <c r="EU23" i="26"/>
  <c r="ER27" i="26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B21" i="26"/>
  <c r="Y21" i="26"/>
  <c r="V21" i="26"/>
  <c r="S21" i="26"/>
  <c r="P21" i="26"/>
  <c r="M21" i="26"/>
  <c r="J21" i="26"/>
  <c r="G21" i="26"/>
  <c r="D21" i="26"/>
  <c r="A27" i="26"/>
  <c r="ER26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B19" i="26"/>
  <c r="Y19" i="26"/>
  <c r="V19" i="26"/>
  <c r="S19" i="26"/>
  <c r="P19" i="26"/>
  <c r="M19" i="26"/>
  <c r="J19" i="26"/>
  <c r="G19" i="26"/>
  <c r="D19" i="26"/>
  <c r="A26" i="26"/>
  <c r="ER25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B16" i="26"/>
  <c r="Y16" i="26"/>
  <c r="V16" i="26"/>
  <c r="S16" i="26"/>
  <c r="P16" i="26"/>
  <c r="M16" i="26"/>
  <c r="J16" i="26"/>
  <c r="G16" i="26"/>
  <c r="D16" i="26"/>
  <c r="A25" i="26"/>
  <c r="V12" i="7"/>
  <c r="V13" i="7"/>
  <c r="V14" i="7"/>
  <c r="V15" i="7"/>
  <c r="V16" i="7"/>
  <c r="V17" i="7"/>
  <c r="V18" i="7"/>
  <c r="V19" i="7"/>
  <c r="V20" i="7"/>
  <c r="V10" i="7"/>
  <c r="AE19" i="26"/>
  <c r="Y10" i="7"/>
  <c r="AE21" i="26"/>
  <c r="AE16" i="26"/>
  <c r="Y11" i="7"/>
  <c r="Y13" i="7"/>
  <c r="V11" i="7"/>
  <c r="Y12" i="7"/>
  <c r="EQ21" i="26" l="1"/>
  <c r="EQ19" i="26"/>
  <c r="EQ16" i="26"/>
  <c r="Y14" i="7"/>
  <c r="Y15" i="7"/>
  <c r="Y16" i="7"/>
  <c r="Y17" i="7"/>
  <c r="Y18" i="7"/>
  <c r="Y19" i="7"/>
  <c r="Y20" i="7"/>
  <c r="AT10" i="2" l="1"/>
  <c r="AW10" i="2"/>
  <c r="AT11" i="2"/>
  <c r="AW11" i="2"/>
  <c r="BX22" i="1"/>
  <c r="BU22" i="1"/>
  <c r="BR22" i="1"/>
  <c r="BO22" i="1"/>
  <c r="BL22" i="1"/>
  <c r="BI22" i="1"/>
  <c r="BF22" i="1"/>
  <c r="BC22" i="1"/>
  <c r="AZ22" i="1"/>
  <c r="AW22" i="1"/>
  <c r="AT22" i="1"/>
  <c r="AQ22" i="1"/>
  <c r="AN22" i="1"/>
  <c r="AK22" i="1"/>
  <c r="AH22" i="1"/>
  <c r="AE22" i="1"/>
  <c r="S22" i="1"/>
  <c r="P22" i="1"/>
  <c r="M22" i="1"/>
  <c r="J22" i="1"/>
  <c r="G22" i="1"/>
  <c r="D22" i="1"/>
  <c r="V22" i="1"/>
  <c r="Y22" i="1"/>
  <c r="AB22" i="1"/>
  <c r="BR24" i="2" l="1"/>
  <c r="BR25" i="2"/>
  <c r="CA26" i="20"/>
  <c r="CA27" i="20"/>
  <c r="CA28" i="20"/>
  <c r="BX28" i="20"/>
  <c r="BU20" i="20"/>
  <c r="BR20" i="20"/>
  <c r="BO20" i="20"/>
  <c r="BL20" i="20"/>
  <c r="BI20" i="20"/>
  <c r="BF20" i="20"/>
  <c r="BC20" i="20"/>
  <c r="AZ20" i="20"/>
  <c r="AW20" i="20"/>
  <c r="AT20" i="20"/>
  <c r="AQ20" i="20"/>
  <c r="AN20" i="20"/>
  <c r="AK20" i="20"/>
  <c r="AE20" i="20"/>
  <c r="AB20" i="20"/>
  <c r="S20" i="20"/>
  <c r="P20" i="20"/>
  <c r="M20" i="20"/>
  <c r="J20" i="20"/>
  <c r="G20" i="20"/>
  <c r="D20" i="20"/>
  <c r="A28" i="20"/>
  <c r="BO25" i="2"/>
  <c r="BL20" i="2"/>
  <c r="BI20" i="2"/>
  <c r="BF20" i="2"/>
  <c r="BC20" i="2"/>
  <c r="AZ20" i="2"/>
  <c r="AW20" i="2"/>
  <c r="AT20" i="2"/>
  <c r="AQ20" i="2"/>
  <c r="AN20" i="2"/>
  <c r="AH20" i="2"/>
  <c r="V20" i="2"/>
  <c r="S20" i="2"/>
  <c r="P20" i="2"/>
  <c r="M20" i="2"/>
  <c r="J20" i="2"/>
  <c r="G20" i="2"/>
  <c r="A25" i="2"/>
  <c r="AE20" i="2"/>
  <c r="D20" i="2"/>
  <c r="Y20" i="2"/>
  <c r="AB20" i="2"/>
  <c r="V20" i="20"/>
  <c r="Y20" i="20"/>
  <c r="AH20" i="20"/>
  <c r="BW20" i="20" l="1"/>
  <c r="BO19" i="9"/>
  <c r="BL13" i="9"/>
  <c r="BI13" i="9"/>
  <c r="BF13" i="9"/>
  <c r="BC13" i="9"/>
  <c r="AZ13" i="9"/>
  <c r="AW13" i="9"/>
  <c r="AT13" i="9"/>
  <c r="AN13" i="9"/>
  <c r="AK13" i="9"/>
  <c r="AE13" i="9"/>
  <c r="AB13" i="9"/>
  <c r="S13" i="9"/>
  <c r="P13" i="9"/>
  <c r="M13" i="9"/>
  <c r="J13" i="9"/>
  <c r="G13" i="9"/>
  <c r="D13" i="9"/>
  <c r="A19" i="9"/>
  <c r="Y13" i="9"/>
  <c r="V13" i="9"/>
  <c r="AK20" i="2"/>
  <c r="BN20" i="2" l="1"/>
  <c r="P19" i="9"/>
  <c r="P15" i="9"/>
  <c r="P16" i="9"/>
  <c r="P17" i="9"/>
  <c r="P18" i="9"/>
  <c r="P14" i="9"/>
  <c r="AH13" i="9"/>
  <c r="AQ13" i="9"/>
  <c r="P11" i="9"/>
  <c r="P12" i="9"/>
  <c r="BN13" i="9" l="1"/>
  <c r="BX2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J11" i="1"/>
  <c r="G11" i="1"/>
  <c r="D11" i="1"/>
  <c r="Y11" i="1"/>
  <c r="P10" i="9"/>
  <c r="ER24" i="25" l="1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W19" i="25"/>
  <c r="AT19" i="25"/>
  <c r="AQ19" i="25"/>
  <c r="AN19" i="25"/>
  <c r="AK19" i="25"/>
  <c r="AH19" i="25"/>
  <c r="AE19" i="25"/>
  <c r="AB19" i="25"/>
  <c r="Y19" i="25"/>
  <c r="S19" i="25"/>
  <c r="P19" i="25"/>
  <c r="J19" i="25"/>
  <c r="G19" i="25"/>
  <c r="D19" i="25"/>
  <c r="P11" i="1"/>
  <c r="BW11" i="1" l="1"/>
  <c r="ER23" i="25"/>
  <c r="EF26" i="25"/>
  <c r="EC26" i="25"/>
  <c r="DZ26" i="25"/>
  <c r="DW26" i="25"/>
  <c r="DT26" i="25"/>
  <c r="DQ26" i="25"/>
  <c r="DN26" i="25"/>
  <c r="DK26" i="25"/>
  <c r="DH26" i="25"/>
  <c r="DE26" i="25"/>
  <c r="DB26" i="25"/>
  <c r="CY26" i="25"/>
  <c r="CV26" i="25"/>
  <c r="CS26" i="25"/>
  <c r="CP26" i="25"/>
  <c r="CM26" i="25"/>
  <c r="CJ26" i="25"/>
  <c r="CG26" i="25"/>
  <c r="CD26" i="25"/>
  <c r="CA26" i="25"/>
  <c r="BX26" i="25"/>
  <c r="BU26" i="25"/>
  <c r="BR26" i="25"/>
  <c r="BO26" i="25"/>
  <c r="BL26" i="25"/>
  <c r="BI26" i="25"/>
  <c r="BF26" i="25"/>
  <c r="BC26" i="25"/>
  <c r="AW26" i="25"/>
  <c r="AT26" i="25"/>
  <c r="AQ26" i="25"/>
  <c r="AN26" i="25"/>
  <c r="AK26" i="25"/>
  <c r="AH26" i="25"/>
  <c r="AE26" i="25"/>
  <c r="AB26" i="25"/>
  <c r="S26" i="25"/>
  <c r="P26" i="25"/>
  <c r="M26" i="25"/>
  <c r="J26" i="25"/>
  <c r="G26" i="25"/>
  <c r="D26" i="25"/>
  <c r="ER24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Y22" i="26"/>
  <c r="V22" i="26"/>
  <c r="S22" i="26"/>
  <c r="P22" i="26"/>
  <c r="M22" i="26"/>
  <c r="J22" i="26"/>
  <c r="G22" i="26"/>
  <c r="D22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M19" i="25"/>
  <c r="Y10" i="33"/>
  <c r="V11" i="31"/>
  <c r="AB22" i="26"/>
  <c r="V12" i="33"/>
  <c r="D10" i="32"/>
  <c r="EQ19" i="25" l="1"/>
  <c r="Y26" i="25"/>
  <c r="Y10" i="31"/>
  <c r="Y11" i="31"/>
  <c r="V11" i="32"/>
  <c r="Y13" i="32"/>
  <c r="Y11" i="32"/>
  <c r="V13" i="32"/>
  <c r="V12" i="32"/>
  <c r="Y10" i="32"/>
  <c r="V11" i="33"/>
  <c r="J11" i="10"/>
  <c r="V10" i="33"/>
  <c r="G10" i="10"/>
  <c r="Y11" i="33"/>
  <c r="V10" i="32"/>
  <c r="Y12" i="31"/>
  <c r="V10" i="31"/>
  <c r="J10" i="10"/>
  <c r="Y12" i="33"/>
  <c r="Y12" i="32"/>
  <c r="Y13" i="33"/>
  <c r="D10" i="33"/>
  <c r="EQ22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4" i="5"/>
  <c r="Y15" i="5"/>
  <c r="Y19" i="5"/>
  <c r="Y20" i="5"/>
  <c r="AB12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AB16" i="5"/>
  <c r="AB13" i="5"/>
  <c r="AB11" i="5"/>
  <c r="Y16" i="5"/>
  <c r="Y11" i="5"/>
  <c r="Y17" i="5"/>
  <c r="AB15" i="5"/>
  <c r="AB14" i="5"/>
  <c r="Y12" i="5"/>
  <c r="Y18" i="5"/>
  <c r="Y10" i="5"/>
  <c r="Y13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D10" i="29"/>
  <c r="V10" i="29"/>
  <c r="G10" i="29"/>
  <c r="S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23" i="11"/>
  <c r="AE26" i="11"/>
  <c r="AE20" i="11"/>
  <c r="AE24" i="11"/>
  <c r="AB22" i="11"/>
  <c r="AB14" i="11"/>
  <c r="AB21" i="11"/>
  <c r="AB26" i="11"/>
  <c r="Y22" i="11"/>
  <c r="Y20" i="11"/>
  <c r="Y12" i="11"/>
  <c r="V10" i="11"/>
  <c r="V22" i="11"/>
  <c r="V21" i="11"/>
  <c r="V26" i="11"/>
  <c r="V20" i="11"/>
  <c r="S10" i="11"/>
  <c r="S16" i="11"/>
  <c r="S21" i="11"/>
  <c r="S26" i="11"/>
  <c r="P10" i="11"/>
  <c r="P23" i="11"/>
  <c r="P11" i="11"/>
  <c r="P13" i="11"/>
  <c r="P18" i="11"/>
  <c r="P22" i="11"/>
  <c r="P16" i="11"/>
  <c r="P14" i="11"/>
  <c r="P21" i="11"/>
  <c r="P26" i="11"/>
  <c r="P20" i="11"/>
  <c r="P12" i="11"/>
  <c r="M18" i="11"/>
  <c r="M22" i="11"/>
  <c r="M14" i="11"/>
  <c r="M20" i="11"/>
  <c r="J10" i="11"/>
  <c r="J23" i="11"/>
  <c r="J25" i="11"/>
  <c r="J11" i="11"/>
  <c r="J13" i="11"/>
  <c r="J18" i="11"/>
  <c r="J22" i="11"/>
  <c r="J16" i="11"/>
  <c r="J14" i="11"/>
  <c r="J21" i="11"/>
  <c r="J26" i="11"/>
  <c r="J20" i="11"/>
  <c r="J12" i="11"/>
  <c r="G23" i="11"/>
  <c r="G25" i="11"/>
  <c r="G11" i="11"/>
  <c r="G13" i="11"/>
  <c r="G18" i="11"/>
  <c r="G22" i="11"/>
  <c r="G16" i="11"/>
  <c r="G14" i="11"/>
  <c r="G21" i="11"/>
  <c r="G26" i="11"/>
  <c r="G20" i="11"/>
  <c r="G12" i="11"/>
  <c r="D11" i="11"/>
  <c r="D13" i="11"/>
  <c r="D18" i="11"/>
  <c r="D22" i="11"/>
  <c r="D14" i="11"/>
  <c r="D21" i="11"/>
  <c r="D26" i="11"/>
  <c r="D20" i="11"/>
  <c r="D12" i="11"/>
  <c r="BO18" i="9"/>
  <c r="BL19" i="9"/>
  <c r="BI19" i="9"/>
  <c r="BF19" i="9"/>
  <c r="BC19" i="9"/>
  <c r="AZ19" i="9"/>
  <c r="AW19" i="9"/>
  <c r="AT19" i="9"/>
  <c r="AQ19" i="9"/>
  <c r="AN19" i="9"/>
  <c r="AH19" i="9"/>
  <c r="AE19" i="9"/>
  <c r="AB19" i="9"/>
  <c r="S19" i="9"/>
  <c r="M19" i="9"/>
  <c r="J19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5" i="8"/>
  <c r="AZ15" i="8"/>
  <c r="AW15" i="8"/>
  <c r="AT15" i="8"/>
  <c r="AQ15" i="8"/>
  <c r="AN15" i="8"/>
  <c r="AK15" i="8"/>
  <c r="AH15" i="8"/>
  <c r="AE15" i="8"/>
  <c r="V15" i="8"/>
  <c r="S15" i="8"/>
  <c r="P15" i="8"/>
  <c r="J15" i="8"/>
  <c r="G15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24" i="6"/>
  <c r="AQ26" i="6"/>
  <c r="AQ22" i="6"/>
  <c r="AQ25" i="6"/>
  <c r="AN13" i="6"/>
  <c r="AN19" i="6"/>
  <c r="AN12" i="6"/>
  <c r="AN18" i="6"/>
  <c r="AN24" i="6"/>
  <c r="AN10" i="6"/>
  <c r="AN17" i="6"/>
  <c r="AN15" i="6"/>
  <c r="AN20" i="6"/>
  <c r="AN14" i="6"/>
  <c r="AN11" i="6"/>
  <c r="AK19" i="6"/>
  <c r="AK12" i="6"/>
  <c r="AK18" i="6"/>
  <c r="AK24" i="6"/>
  <c r="AK26" i="6"/>
  <c r="AK22" i="6"/>
  <c r="AK25" i="6"/>
  <c r="AK17" i="6"/>
  <c r="AK15" i="6"/>
  <c r="AK16" i="6"/>
  <c r="AK21" i="6"/>
  <c r="AK14" i="6"/>
  <c r="AK11" i="6"/>
  <c r="AH13" i="6"/>
  <c r="AH19" i="6"/>
  <c r="AH26" i="6"/>
  <c r="AH22" i="6"/>
  <c r="AH25" i="6"/>
  <c r="AH10" i="6"/>
  <c r="AH16" i="6"/>
  <c r="AH20" i="6"/>
  <c r="AH21" i="6"/>
  <c r="AH14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AT14" i="6"/>
  <c r="S14" i="6"/>
  <c r="P14" i="6"/>
  <c r="M14" i="6"/>
  <c r="J14" i="6"/>
  <c r="G14" i="6"/>
  <c r="A25" i="6"/>
  <c r="AN13" i="16"/>
  <c r="AN21" i="16"/>
  <c r="AN17" i="16"/>
  <c r="AN16" i="16"/>
  <c r="AH11" i="16"/>
  <c r="AH15" i="16"/>
  <c r="AH14" i="16"/>
  <c r="AH21" i="16"/>
  <c r="AH18" i="16"/>
  <c r="AH16" i="16"/>
  <c r="AH19" i="16"/>
  <c r="AH20" i="16"/>
  <c r="AH22" i="16"/>
  <c r="AH10" i="16"/>
  <c r="D24" i="11"/>
  <c r="S22" i="11"/>
  <c r="P24" i="11"/>
  <c r="V11" i="11"/>
  <c r="M16" i="11"/>
  <c r="P25" i="11"/>
  <c r="AE11" i="11"/>
  <c r="M26" i="11"/>
  <c r="V18" i="11"/>
  <c r="M24" i="11"/>
  <c r="S14" i="11"/>
  <c r="V13" i="11"/>
  <c r="S20" i="11"/>
  <c r="S23" i="11"/>
  <c r="S12" i="11"/>
  <c r="M23" i="11"/>
  <c r="G10" i="11"/>
  <c r="S25" i="11"/>
  <c r="D16" i="11"/>
  <c r="S13" i="11"/>
  <c r="D23" i="11"/>
  <c r="J24" i="11"/>
  <c r="S24" i="11"/>
  <c r="V14" i="11"/>
  <c r="M25" i="11"/>
  <c r="D25" i="11"/>
  <c r="V12" i="11"/>
  <c r="AE12" i="11"/>
  <c r="V25" i="11"/>
  <c r="M13" i="11"/>
  <c r="V16" i="11"/>
  <c r="S18" i="11"/>
  <c r="M21" i="11"/>
  <c r="D10" i="11"/>
  <c r="S11" i="11"/>
  <c r="AE25" i="11"/>
  <c r="AQ20" i="6"/>
  <c r="AN15" i="16"/>
  <c r="AH13" i="16"/>
  <c r="AN20" i="16"/>
  <c r="AQ21" i="6"/>
  <c r="AN22" i="16"/>
  <c r="AQ13" i="6"/>
  <c r="AH24" i="6"/>
  <c r="AN19" i="16"/>
  <c r="AN14" i="16"/>
  <c r="AK10" i="6"/>
  <c r="AN26" i="6"/>
  <c r="AN16" i="6"/>
  <c r="AN18" i="16"/>
  <c r="AQ12" i="6"/>
  <c r="AQ14" i="6"/>
  <c r="AK13" i="6"/>
  <c r="AN22" i="6"/>
  <c r="AQ19" i="6"/>
  <c r="AN25" i="6"/>
  <c r="AQ18" i="6"/>
  <c r="AN11" i="16"/>
  <c r="AQ17" i="6"/>
  <c r="Y20" i="8"/>
  <c r="D15" i="8"/>
  <c r="AB21" i="8"/>
  <c r="Y21" i="8"/>
  <c r="D21" i="8"/>
  <c r="D20" i="8"/>
  <c r="AK14" i="9"/>
  <c r="D19" i="9"/>
  <c r="AK10" i="9"/>
  <c r="AK19" i="9"/>
  <c r="AK16" i="9"/>
  <c r="G19" i="9"/>
  <c r="AK12" i="9"/>
  <c r="AH12" i="6"/>
  <c r="AE14" i="6"/>
  <c r="AE21" i="11"/>
  <c r="AE22" i="11"/>
  <c r="AE13" i="11"/>
  <c r="AE18" i="11"/>
  <c r="AE16" i="11"/>
  <c r="AE14" i="11"/>
  <c r="AE10" i="11"/>
  <c r="AQ16" i="6"/>
  <c r="M12" i="11"/>
  <c r="AB13" i="11"/>
  <c r="Y11" i="11"/>
  <c r="AK20" i="6"/>
  <c r="AH15" i="6"/>
  <c r="AH11" i="6"/>
  <c r="V24" i="11"/>
  <c r="AB14" i="6"/>
  <c r="AH12" i="16"/>
  <c r="AQ15" i="6"/>
  <c r="D14" i="6"/>
  <c r="AQ11" i="6"/>
  <c r="AB18" i="11"/>
  <c r="V19" i="9"/>
  <c r="AB11" i="11"/>
  <c r="AB20" i="11"/>
  <c r="Y19" i="9"/>
  <c r="Y18" i="11"/>
  <c r="Y14" i="11"/>
  <c r="AB15" i="8"/>
  <c r="M15" i="8"/>
  <c r="V14" i="6"/>
  <c r="Y24" i="11"/>
  <c r="AB23" i="11"/>
  <c r="AN10" i="16"/>
  <c r="Y25" i="11"/>
  <c r="Y15" i="8"/>
  <c r="Y10" i="11"/>
  <c r="M11" i="11"/>
  <c r="AN12" i="16"/>
  <c r="AH18" i="6"/>
  <c r="AH17" i="6"/>
  <c r="Y23" i="11"/>
  <c r="AQ10" i="6"/>
  <c r="Y26" i="11"/>
  <c r="AB12" i="11"/>
  <c r="AB16" i="11"/>
  <c r="AB24" i="11"/>
  <c r="Y21" i="11"/>
  <c r="AB25" i="11"/>
  <c r="V23" i="11"/>
  <c r="AN21" i="6"/>
  <c r="AH17" i="16"/>
  <c r="M10" i="11"/>
  <c r="BR13" i="30" l="1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5" i="8"/>
  <c r="BE20" i="8"/>
  <c r="A21" i="6"/>
  <c r="A22" i="6" s="1"/>
  <c r="A23" i="6" s="1"/>
  <c r="A24" i="6" s="1"/>
  <c r="Y14" i="6"/>
  <c r="Y13" i="11"/>
  <c r="G24" i="11"/>
  <c r="Y16" i="11"/>
  <c r="DM14" i="6" l="1"/>
  <c r="BO17" i="9"/>
  <c r="BL11" i="9"/>
  <c r="BI11" i="9"/>
  <c r="BF11" i="9"/>
  <c r="BC11" i="9"/>
  <c r="AZ11" i="9"/>
  <c r="AW11" i="9"/>
  <c r="AT11" i="9"/>
  <c r="S11" i="9"/>
  <c r="J11" i="9"/>
  <c r="A10" i="9"/>
  <c r="D11" i="9"/>
  <c r="AE11" i="9"/>
  <c r="AB11" i="9"/>
  <c r="AH11" i="9"/>
  <c r="AN11" i="9"/>
  <c r="AQ11" i="9"/>
  <c r="Y11" i="9"/>
  <c r="AK11" i="9"/>
  <c r="G11" i="9"/>
  <c r="V11" i="9"/>
  <c r="M11" i="9"/>
  <c r="BN11" i="9" l="1"/>
  <c r="AE20" i="7"/>
  <c r="AE19" i="7"/>
  <c r="AE14" i="7"/>
  <c r="AE18" i="7"/>
  <c r="AE13" i="7"/>
  <c r="AE11" i="7"/>
  <c r="AE15" i="7"/>
  <c r="AE16" i="7"/>
  <c r="EG25" i="19"/>
  <c r="ED25" i="19"/>
  <c r="EA25" i="19"/>
  <c r="DX25" i="19"/>
  <c r="DU25" i="19"/>
  <c r="DR25" i="19"/>
  <c r="DO25" i="19"/>
  <c r="DL25" i="19"/>
  <c r="DI25" i="19"/>
  <c r="DF25" i="19"/>
  <c r="DC25" i="19"/>
  <c r="CZ25" i="19"/>
  <c r="CW25" i="19"/>
  <c r="CT25" i="19"/>
  <c r="CQ25" i="19"/>
  <c r="CN25" i="19"/>
  <c r="CK25" i="19"/>
  <c r="CH25" i="19"/>
  <c r="CE25" i="19"/>
  <c r="CB25" i="19"/>
  <c r="BY25" i="19"/>
  <c r="BV25" i="19"/>
  <c r="BS25" i="19"/>
  <c r="BP25" i="19"/>
  <c r="BM25" i="19"/>
  <c r="BJ25" i="19"/>
  <c r="BF25" i="19"/>
  <c r="BC25" i="19"/>
  <c r="AZ25" i="19"/>
  <c r="AW25" i="19"/>
  <c r="AT25" i="19"/>
  <c r="AQ25" i="19"/>
  <c r="AN25" i="19"/>
  <c r="AK25" i="19"/>
  <c r="AH25" i="19"/>
  <c r="AE25" i="19"/>
  <c r="V25" i="19"/>
  <c r="S25" i="19"/>
  <c r="P25" i="19"/>
  <c r="M25" i="19"/>
  <c r="J25" i="19"/>
  <c r="G25" i="19"/>
  <c r="D25" i="19"/>
  <c r="AE17" i="7"/>
  <c r="AE10" i="7"/>
  <c r="AE12" i="7"/>
  <c r="Y25" i="19"/>
  <c r="P17" i="25" l="1"/>
  <c r="P21" i="25"/>
  <c r="P20" i="25"/>
  <c r="P10" i="25"/>
  <c r="P24" i="25"/>
  <c r="M23" i="25"/>
  <c r="M17" i="25"/>
  <c r="M21" i="25"/>
  <c r="M16" i="25"/>
  <c r="M14" i="25"/>
  <c r="M20" i="25"/>
  <c r="M24" i="25"/>
  <c r="J16" i="25"/>
  <c r="J14" i="25"/>
  <c r="G11" i="25"/>
  <c r="G23" i="25"/>
  <c r="G25" i="25"/>
  <c r="G12" i="25"/>
  <c r="G13" i="25"/>
  <c r="G17" i="25"/>
  <c r="G21" i="25"/>
  <c r="G16" i="25"/>
  <c r="G14" i="25"/>
  <c r="G20" i="25"/>
  <c r="G10" i="25"/>
  <c r="D12" i="25"/>
  <c r="D13" i="25"/>
  <c r="D17" i="25"/>
  <c r="D21" i="25"/>
  <c r="D16" i="25"/>
  <c r="D14" i="25"/>
  <c r="D20" i="25"/>
  <c r="EO20" i="11"/>
  <c r="EL20" i="11"/>
  <c r="EI20" i="11"/>
  <c r="EF20" i="11"/>
  <c r="EC20" i="11"/>
  <c r="DZ20" i="11"/>
  <c r="DW20" i="11"/>
  <c r="DT20" i="11"/>
  <c r="DQ20" i="11"/>
  <c r="DN20" i="11"/>
  <c r="DK20" i="11"/>
  <c r="DH20" i="11"/>
  <c r="DE20" i="11"/>
  <c r="DB20" i="11"/>
  <c r="CY20" i="11"/>
  <c r="CV20" i="11"/>
  <c r="CS20" i="11"/>
  <c r="CP20" i="11"/>
  <c r="CM20" i="11"/>
  <c r="CJ20" i="11"/>
  <c r="CG20" i="11"/>
  <c r="CD20" i="11"/>
  <c r="CA20" i="11"/>
  <c r="BX20" i="11"/>
  <c r="BU20" i="11"/>
  <c r="BR20" i="11"/>
  <c r="BO20" i="11"/>
  <c r="BL20" i="11"/>
  <c r="BI20" i="11"/>
  <c r="BF20" i="11"/>
  <c r="BC20" i="11"/>
  <c r="AZ20" i="11"/>
  <c r="AW20" i="11"/>
  <c r="AT20" i="11"/>
  <c r="AQ20" i="11"/>
  <c r="AN20" i="11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V14" i="25"/>
  <c r="S14" i="25"/>
  <c r="P10" i="26"/>
  <c r="P27" i="26"/>
  <c r="P26" i="26"/>
  <c r="P11" i="26"/>
  <c r="M18" i="26"/>
  <c r="M17" i="26"/>
  <c r="M15" i="26"/>
  <c r="M13" i="26"/>
  <c r="M27" i="26"/>
  <c r="M20" i="26"/>
  <c r="M26" i="26"/>
  <c r="M23" i="26"/>
  <c r="J14" i="26"/>
  <c r="J17" i="26"/>
  <c r="J20" i="26"/>
  <c r="G24" i="26"/>
  <c r="G25" i="26"/>
  <c r="G12" i="26"/>
  <c r="G14" i="26"/>
  <c r="G18" i="26"/>
  <c r="G17" i="26"/>
  <c r="G15" i="26"/>
  <c r="G13" i="26"/>
  <c r="G27" i="26"/>
  <c r="G20" i="26"/>
  <c r="G26" i="26"/>
  <c r="G11" i="26"/>
  <c r="G23" i="26"/>
  <c r="D12" i="26"/>
  <c r="D14" i="26"/>
  <c r="D18" i="26"/>
  <c r="D17" i="26"/>
  <c r="D15" i="26"/>
  <c r="D13" i="26"/>
  <c r="D27" i="26"/>
  <c r="D20" i="26"/>
  <c r="D11" i="26"/>
  <c r="J27" i="26"/>
  <c r="J11" i="26"/>
  <c r="J25" i="26"/>
  <c r="D10" i="26"/>
  <c r="P24" i="26"/>
  <c r="J13" i="26"/>
  <c r="P12" i="26"/>
  <c r="M24" i="26"/>
  <c r="P23" i="26"/>
  <c r="D26" i="26"/>
  <c r="J15" i="26"/>
  <c r="J12" i="26"/>
  <c r="J26" i="26"/>
  <c r="P13" i="26"/>
  <c r="P14" i="26"/>
  <c r="P15" i="26"/>
  <c r="D25" i="26"/>
  <c r="D24" i="26"/>
  <c r="G10" i="26"/>
  <c r="P17" i="26"/>
  <c r="P20" i="26"/>
  <c r="J24" i="26"/>
  <c r="M25" i="26"/>
  <c r="J23" i="26"/>
  <c r="J10" i="26"/>
  <c r="P18" i="26"/>
  <c r="P16" i="25"/>
  <c r="D25" i="25"/>
  <c r="J11" i="25"/>
  <c r="P14" i="25"/>
  <c r="J25" i="25"/>
  <c r="J20" i="25"/>
  <c r="D10" i="25"/>
  <c r="D11" i="25"/>
  <c r="D23" i="25"/>
  <c r="J10" i="25"/>
  <c r="P23" i="25"/>
  <c r="J21" i="25"/>
  <c r="P11" i="25"/>
  <c r="G24" i="25"/>
  <c r="J23" i="25"/>
  <c r="J13" i="25"/>
  <c r="J24" i="25"/>
  <c r="P12" i="25"/>
  <c r="M25" i="25"/>
  <c r="J12" i="25"/>
  <c r="AB25" i="19"/>
  <c r="AE14" i="25"/>
  <c r="M14" i="26"/>
  <c r="D23" i="26"/>
  <c r="M13" i="25"/>
  <c r="M11" i="26"/>
  <c r="EQ20" i="11" l="1"/>
  <c r="BH25" i="19"/>
  <c r="EG15" i="19"/>
  <c r="ED15" i="19"/>
  <c r="EA15" i="19"/>
  <c r="DX15" i="19"/>
  <c r="DU15" i="19"/>
  <c r="DR15" i="19"/>
  <c r="DO15" i="19"/>
  <c r="DL15" i="19"/>
  <c r="DI15" i="19"/>
  <c r="DF15" i="19"/>
  <c r="DC15" i="19"/>
  <c r="CZ15" i="19"/>
  <c r="CW15" i="19"/>
  <c r="CT15" i="19"/>
  <c r="CQ15" i="19"/>
  <c r="CN15" i="19"/>
  <c r="CK15" i="19"/>
  <c r="CH15" i="19"/>
  <c r="CE15" i="19"/>
  <c r="CB15" i="19"/>
  <c r="BY15" i="19"/>
  <c r="BV15" i="19"/>
  <c r="BS15" i="19"/>
  <c r="BP15" i="19"/>
  <c r="BM15" i="19"/>
  <c r="BJ15" i="19"/>
  <c r="BF15" i="19"/>
  <c r="BC15" i="19"/>
  <c r="AZ15" i="19"/>
  <c r="AW15" i="19"/>
  <c r="AT15" i="19"/>
  <c r="AQ15" i="19"/>
  <c r="AN15" i="19"/>
  <c r="AE15" i="19"/>
  <c r="AB15" i="19"/>
  <c r="Y15" i="19"/>
  <c r="V15" i="19"/>
  <c r="S15" i="19"/>
  <c r="M15" i="19"/>
  <c r="J15" i="19"/>
  <c r="G15" i="19"/>
  <c r="D15" i="19"/>
  <c r="P25" i="26"/>
  <c r="J18" i="26"/>
  <c r="P25" i="25"/>
  <c r="J17" i="25"/>
  <c r="P13" i="25"/>
  <c r="M11" i="25"/>
  <c r="M12" i="26"/>
  <c r="Y14" i="25"/>
  <c r="M10" i="26"/>
  <c r="D24" i="25"/>
  <c r="M12" i="25"/>
  <c r="M10" i="25"/>
  <c r="AB14" i="25"/>
  <c r="EQ14" i="25" l="1"/>
  <c r="S11" i="20"/>
  <c r="S13" i="20"/>
  <c r="S12" i="20"/>
  <c r="P15" i="19"/>
  <c r="AK15" i="19"/>
  <c r="AH15" i="19"/>
  <c r="BH15" i="19" l="1"/>
  <c r="EI15" i="19" s="1"/>
  <c r="M19" i="8"/>
  <c r="M18" i="8"/>
  <c r="M14" i="8"/>
  <c r="M12" i="8"/>
  <c r="M16" i="8"/>
  <c r="M17" i="8"/>
  <c r="M22" i="8"/>
  <c r="M10" i="8"/>
  <c r="M11" i="8"/>
  <c r="M13" i="8"/>
  <c r="S26" i="20" l="1"/>
  <c r="G12" i="8" l="1"/>
  <c r="G16" i="8"/>
  <c r="G17" i="8"/>
  <c r="G22" i="8"/>
  <c r="G19" i="7"/>
  <c r="G17" i="7"/>
  <c r="G20" i="7"/>
  <c r="G14" i="7"/>
  <c r="G18" i="7"/>
  <c r="G12" i="7"/>
  <c r="G17" i="16"/>
  <c r="G22" i="16"/>
  <c r="G18" i="16"/>
  <c r="G12" i="16"/>
  <c r="G21" i="16"/>
  <c r="G16" i="16"/>
  <c r="G19" i="16"/>
  <c r="G13" i="16"/>
  <c r="G16" i="6"/>
  <c r="G21" i="6"/>
  <c r="G15" i="6"/>
  <c r="G22" i="6"/>
  <c r="G17" i="6"/>
  <c r="G24" i="6"/>
  <c r="G20" i="16"/>
  <c r="G14" i="16"/>
  <c r="G15" i="16"/>
  <c r="G15" i="7"/>
  <c r="G26" i="6"/>
  <c r="G20" i="6"/>
  <c r="G13" i="6"/>
  <c r="G16" i="7"/>
  <c r="G14" i="8"/>
  <c r="G11" i="8"/>
  <c r="G19" i="8"/>
  <c r="G18" i="8"/>
  <c r="G10" i="8"/>
  <c r="G13" i="8"/>
  <c r="G10" i="7"/>
  <c r="G11" i="7"/>
  <c r="AB14" i="16" l="1"/>
  <c r="AB20" i="16"/>
  <c r="AB22" i="16"/>
  <c r="EI24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Y17" i="28"/>
  <c r="V17" i="28"/>
  <c r="S17" i="28"/>
  <c r="P17" i="28"/>
  <c r="J17" i="28"/>
  <c r="G17" i="28"/>
  <c r="D17" i="28"/>
  <c r="EI23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2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V18" i="28"/>
  <c r="S18" i="28"/>
  <c r="P18" i="28"/>
  <c r="J18" i="28"/>
  <c r="G18" i="28"/>
  <c r="D18" i="28"/>
  <c r="EI21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V19" i="28"/>
  <c r="S19" i="28"/>
  <c r="P19" i="28"/>
  <c r="J19" i="28"/>
  <c r="G19" i="28"/>
  <c r="D19" i="28"/>
  <c r="EI20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H12" i="28"/>
  <c r="V12" i="28"/>
  <c r="S12" i="28"/>
  <c r="P12" i="28"/>
  <c r="J12" i="28"/>
  <c r="G12" i="28"/>
  <c r="D12" i="28"/>
  <c r="EI19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H13" i="28"/>
  <c r="V13" i="28"/>
  <c r="S13" i="28"/>
  <c r="P13" i="28"/>
  <c r="J13" i="28"/>
  <c r="G13" i="28"/>
  <c r="D13" i="28"/>
  <c r="EI18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B21" i="28"/>
  <c r="Y21" i="28"/>
  <c r="V21" i="28"/>
  <c r="S21" i="28"/>
  <c r="P21" i="28"/>
  <c r="J21" i="28"/>
  <c r="G21" i="28"/>
  <c r="D21" i="28"/>
  <c r="EI17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B15" i="28"/>
  <c r="Y15" i="28"/>
  <c r="V15" i="28"/>
  <c r="S15" i="28"/>
  <c r="P15" i="28"/>
  <c r="J15" i="28"/>
  <c r="G15" i="28"/>
  <c r="D15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H16" i="28"/>
  <c r="AE16" i="28"/>
  <c r="V16" i="28"/>
  <c r="S16" i="28"/>
  <c r="P16" i="28"/>
  <c r="D16" i="28"/>
  <c r="EI13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H22" i="28"/>
  <c r="V22" i="28"/>
  <c r="S22" i="28"/>
  <c r="P22" i="28"/>
  <c r="J22" i="28"/>
  <c r="EI12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H14" i="28"/>
  <c r="Y14" i="28"/>
  <c r="V14" i="28"/>
  <c r="S14" i="28"/>
  <c r="P14" i="28"/>
  <c r="M14" i="28"/>
  <c r="J14" i="28"/>
  <c r="G14" i="28"/>
  <c r="EI11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V11" i="28"/>
  <c r="S11" i="28"/>
  <c r="P11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H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H14" i="27"/>
  <c r="Y14" i="27"/>
  <c r="V14" i="27"/>
  <c r="S14" i="27"/>
  <c r="P14" i="27"/>
  <c r="J14" i="27"/>
  <c r="G14" i="27"/>
  <c r="D14" i="27"/>
  <c r="EI2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V16" i="27"/>
  <c r="S16" i="27"/>
  <c r="P16" i="27"/>
  <c r="J16" i="27"/>
  <c r="G16" i="27"/>
  <c r="D16" i="27"/>
  <c r="EI2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B20" i="27"/>
  <c r="Y20" i="27"/>
  <c r="V20" i="27"/>
  <c r="S20" i="27"/>
  <c r="P20" i="27"/>
  <c r="J20" i="27"/>
  <c r="G20" i="27"/>
  <c r="D20" i="27"/>
  <c r="EI21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H12" i="27"/>
  <c r="V12" i="27"/>
  <c r="S12" i="27"/>
  <c r="P12" i="27"/>
  <c r="J12" i="27"/>
  <c r="G12" i="27"/>
  <c r="D12" i="27"/>
  <c r="EI20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V18" i="27"/>
  <c r="S18" i="27"/>
  <c r="P18" i="27"/>
  <c r="J18" i="27"/>
  <c r="G18" i="27"/>
  <c r="D18" i="27"/>
  <c r="EI19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V13" i="27"/>
  <c r="S13" i="27"/>
  <c r="P13" i="27"/>
  <c r="J13" i="27"/>
  <c r="G13" i="27"/>
  <c r="D13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Y17" i="27"/>
  <c r="V17" i="27"/>
  <c r="S17" i="27"/>
  <c r="P17" i="27"/>
  <c r="J17" i="27"/>
  <c r="G17" i="27"/>
  <c r="D17" i="27"/>
  <c r="EI16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B22" i="27"/>
  <c r="Y22" i="27"/>
  <c r="V22" i="27"/>
  <c r="S22" i="27"/>
  <c r="P22" i="27"/>
  <c r="M22" i="27"/>
  <c r="J22" i="27"/>
  <c r="D22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E10" i="27"/>
  <c r="D10" i="27"/>
  <c r="EI13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H15" i="27"/>
  <c r="AE15" i="27"/>
  <c r="V15" i="27"/>
  <c r="S15" i="27"/>
  <c r="P15" i="27"/>
  <c r="J15" i="27"/>
  <c r="EI12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Y19" i="27"/>
  <c r="V19" i="27"/>
  <c r="S19" i="27"/>
  <c r="P19" i="27"/>
  <c r="M19" i="27"/>
  <c r="J19" i="27"/>
  <c r="G19" i="27"/>
  <c r="EI11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H23" i="27"/>
  <c r="AE23" i="27"/>
  <c r="V23" i="27"/>
  <c r="S23" i="27"/>
  <c r="P23" i="27"/>
  <c r="M23" i="27"/>
  <c r="EI10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V11" i="27"/>
  <c r="S11" i="27"/>
  <c r="P11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B20" i="26"/>
  <c r="V20" i="26"/>
  <c r="S20" i="26"/>
  <c r="EO17" i="26"/>
  <c r="EL17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B17" i="26"/>
  <c r="V17" i="26"/>
  <c r="S17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V14" i="26"/>
  <c r="S14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V13" i="26"/>
  <c r="S13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W15" i="26"/>
  <c r="AT15" i="26"/>
  <c r="AQ15" i="26"/>
  <c r="AN15" i="26"/>
  <c r="AK15" i="26"/>
  <c r="AH15" i="26"/>
  <c r="S15" i="26"/>
  <c r="ER23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K18" i="26"/>
  <c r="AH18" i="26"/>
  <c r="V18" i="26"/>
  <c r="S18" i="26"/>
  <c r="ER22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K11" i="26"/>
  <c r="Y11" i="26"/>
  <c r="V11" i="26"/>
  <c r="S11" i="26"/>
  <c r="ER21" i="26"/>
  <c r="EO27" i="26"/>
  <c r="EL27" i="26"/>
  <c r="EI27" i="26"/>
  <c r="EF27" i="26"/>
  <c r="EC27" i="26"/>
  <c r="DZ27" i="26"/>
  <c r="DW27" i="26"/>
  <c r="DT27" i="26"/>
  <c r="DQ27" i="26"/>
  <c r="DN27" i="26"/>
  <c r="DK27" i="26"/>
  <c r="DH27" i="26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R27" i="26"/>
  <c r="BO27" i="26"/>
  <c r="BL27" i="26"/>
  <c r="BI27" i="26"/>
  <c r="BF27" i="26"/>
  <c r="BC27" i="26"/>
  <c r="AZ27" i="26"/>
  <c r="AW27" i="26"/>
  <c r="AT27" i="26"/>
  <c r="AQ27" i="26"/>
  <c r="AN27" i="26"/>
  <c r="AK27" i="26"/>
  <c r="AH27" i="26"/>
  <c r="AE27" i="26"/>
  <c r="AB27" i="26"/>
  <c r="Y27" i="26"/>
  <c r="V27" i="26"/>
  <c r="S27" i="26"/>
  <c r="ER20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H12" i="26"/>
  <c r="AE12" i="26"/>
  <c r="V12" i="26"/>
  <c r="S12" i="26"/>
  <c r="ER19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K23" i="26"/>
  <c r="AE23" i="26"/>
  <c r="ER18" i="26"/>
  <c r="EO25" i="26"/>
  <c r="EL25" i="26"/>
  <c r="EI25" i="26"/>
  <c r="EF25" i="26"/>
  <c r="EC25" i="26"/>
  <c r="DZ25" i="26"/>
  <c r="DW25" i="26"/>
  <c r="DT25" i="26"/>
  <c r="DQ25" i="26"/>
  <c r="DN25" i="26"/>
  <c r="DK25" i="26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K25" i="26"/>
  <c r="AE25" i="26"/>
  <c r="V25" i="26"/>
  <c r="S25" i="26"/>
  <c r="ER17" i="26"/>
  <c r="ER16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K10" i="26"/>
  <c r="AH10" i="26"/>
  <c r="V10" i="26"/>
  <c r="S10" i="26"/>
  <c r="ER15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K24" i="26"/>
  <c r="AH24" i="26"/>
  <c r="AE24" i="26"/>
  <c r="S24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6" i="26"/>
  <c r="EL26" i="26"/>
  <c r="EI26" i="26"/>
  <c r="EF26" i="26"/>
  <c r="EC26" i="26"/>
  <c r="DZ26" i="26"/>
  <c r="DW26" i="26"/>
  <c r="DT26" i="26"/>
  <c r="DQ26" i="26"/>
  <c r="DN26" i="26"/>
  <c r="DK26" i="26"/>
  <c r="DH26" i="26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V26" i="26"/>
  <c r="S26" i="26"/>
  <c r="A10" i="26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V16" i="25"/>
  <c r="S16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V13" i="25"/>
  <c r="S13" i="25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K17" i="25"/>
  <c r="AH17" i="25"/>
  <c r="V17" i="25"/>
  <c r="S17" i="25"/>
  <c r="ER22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B21" i="25"/>
  <c r="Y21" i="25"/>
  <c r="V21" i="25"/>
  <c r="S21" i="25"/>
  <c r="ER21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B20" i="25"/>
  <c r="V20" i="25"/>
  <c r="S20" i="25"/>
  <c r="ER20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AH12" i="25"/>
  <c r="AE12" i="25"/>
  <c r="V12" i="25"/>
  <c r="S12" i="25"/>
  <c r="ER19" i="25"/>
  <c r="EO23" i="25"/>
  <c r="EL23" i="25"/>
  <c r="EI23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K23" i="25"/>
  <c r="AH23" i="25"/>
  <c r="AE23" i="25"/>
  <c r="ER18" i="25"/>
  <c r="EO25" i="25"/>
  <c r="EL25" i="25"/>
  <c r="EI25" i="25"/>
  <c r="EF25" i="25"/>
  <c r="EC25" i="25"/>
  <c r="DZ25" i="25"/>
  <c r="DW25" i="25"/>
  <c r="DT25" i="25"/>
  <c r="DQ25" i="25"/>
  <c r="DN25" i="25"/>
  <c r="DK25" i="25"/>
  <c r="DH25" i="25"/>
  <c r="DE25" i="25"/>
  <c r="DB25" i="25"/>
  <c r="CY25" i="25"/>
  <c r="CV25" i="25"/>
  <c r="CS25" i="25"/>
  <c r="CP25" i="25"/>
  <c r="CM25" i="25"/>
  <c r="CJ25" i="25"/>
  <c r="CG25" i="25"/>
  <c r="CD25" i="25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K25" i="25"/>
  <c r="AE25" i="25"/>
  <c r="V25" i="25"/>
  <c r="S25" i="25"/>
  <c r="ER17" i="25"/>
  <c r="ER16" i="25"/>
  <c r="EO24" i="25"/>
  <c r="EL24" i="25"/>
  <c r="EI24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K24" i="25"/>
  <c r="AE24" i="25"/>
  <c r="S24" i="25"/>
  <c r="ER15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K11" i="25"/>
  <c r="AH11" i="25"/>
  <c r="V11" i="25"/>
  <c r="S11" i="25"/>
  <c r="ER14" i="25"/>
  <c r="ER13" i="25"/>
  <c r="ER12" i="25"/>
  <c r="ER11" i="25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K10" i="25"/>
  <c r="V10" i="25"/>
  <c r="S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BL10" i="11"/>
  <c r="BL24" i="11"/>
  <c r="BL23" i="11"/>
  <c r="S23" i="26"/>
  <c r="D15" i="27"/>
  <c r="M13" i="28"/>
  <c r="M12" i="28"/>
  <c r="M18" i="28"/>
  <c r="M20" i="28"/>
  <c r="D10" i="28"/>
  <c r="M19" i="28"/>
  <c r="G23" i="27"/>
  <c r="M22" i="28"/>
  <c r="S23" i="25"/>
  <c r="M13" i="27"/>
  <c r="G16" i="28"/>
  <c r="M18" i="27"/>
  <c r="M14" i="27"/>
  <c r="D11" i="28"/>
  <c r="G10" i="27"/>
  <c r="D11" i="27"/>
  <c r="G24" i="28"/>
  <c r="M20" i="27"/>
  <c r="G10" i="28"/>
  <c r="M16" i="27"/>
  <c r="J11" i="27"/>
  <c r="M21" i="28"/>
  <c r="M17" i="27"/>
  <c r="G23" i="28"/>
  <c r="J23" i="27"/>
  <c r="G15" i="27"/>
  <c r="M15" i="28"/>
  <c r="G24" i="27"/>
  <c r="D22" i="28"/>
  <c r="M17" i="28"/>
  <c r="G11" i="28"/>
  <c r="M16" i="28"/>
  <c r="M15" i="27"/>
  <c r="G22" i="28"/>
  <c r="D23" i="27"/>
  <c r="J11" i="28"/>
  <c r="D14" i="28"/>
  <c r="G11" i="27"/>
  <c r="M12" i="27"/>
  <c r="G22" i="27"/>
  <c r="D19" i="27"/>
  <c r="M21" i="27"/>
  <c r="G19" i="6"/>
  <c r="G18" i="6"/>
  <c r="G25" i="6"/>
  <c r="G13" i="7"/>
  <c r="D19" i="8"/>
  <c r="D10" i="8"/>
  <c r="D13" i="8"/>
  <c r="D16" i="8"/>
  <c r="D12" i="8"/>
  <c r="D11" i="8"/>
  <c r="D18" i="8"/>
  <c r="D14" i="8"/>
  <c r="D17" i="8"/>
  <c r="AK13" i="28"/>
  <c r="G11" i="16"/>
  <c r="AE21" i="25"/>
  <c r="AE17" i="25"/>
  <c r="AE11" i="25"/>
  <c r="AE20" i="25"/>
  <c r="AE16" i="25"/>
  <c r="AE13" i="25"/>
  <c r="AE10" i="25"/>
  <c r="AE13" i="26"/>
  <c r="AE14" i="26"/>
  <c r="AE20" i="26"/>
  <c r="AE18" i="26"/>
  <c r="M11" i="28"/>
  <c r="AE22" i="27"/>
  <c r="AE12" i="27"/>
  <c r="AE20" i="27"/>
  <c r="AE13" i="27"/>
  <c r="AE15" i="26"/>
  <c r="AE11" i="26"/>
  <c r="AE17" i="26"/>
  <c r="AE10" i="26"/>
  <c r="M10" i="28"/>
  <c r="AE19" i="27"/>
  <c r="AE14" i="27"/>
  <c r="AE11" i="27"/>
  <c r="AE22" i="28" l="1"/>
  <c r="AE10" i="28"/>
  <c r="AE13" i="28"/>
  <c r="AE15" i="28"/>
  <c r="AE12" i="28"/>
  <c r="S10" i="27"/>
  <c r="AK14" i="28"/>
  <c r="P10" i="27"/>
  <c r="AH24" i="25"/>
  <c r="AN10" i="25"/>
  <c r="J10" i="27"/>
  <c r="AN12" i="26"/>
  <c r="V24" i="25"/>
  <c r="AB12" i="27"/>
  <c r="V23" i="26"/>
  <c r="AH11" i="26"/>
  <c r="AN18" i="26"/>
  <c r="V10" i="27"/>
  <c r="G10" i="16"/>
  <c r="Y11" i="25"/>
  <c r="Y10" i="25"/>
  <c r="AB13" i="28"/>
  <c r="AK16" i="28"/>
  <c r="Y10" i="27"/>
  <c r="AB18" i="28"/>
  <c r="AK15" i="27"/>
  <c r="Y20" i="25"/>
  <c r="AB13" i="27"/>
  <c r="AB25" i="26"/>
  <c r="Y18" i="28"/>
  <c r="AK14" i="27"/>
  <c r="G12" i="6"/>
  <c r="AB11" i="28"/>
  <c r="Y16" i="28"/>
  <c r="AN10" i="26"/>
  <c r="AB15" i="26"/>
  <c r="AB23" i="25"/>
  <c r="Y12" i="26"/>
  <c r="AB12" i="28"/>
  <c r="AB24" i="25"/>
  <c r="Y25" i="26"/>
  <c r="G11" i="6"/>
  <c r="Y10" i="28"/>
  <c r="Y13" i="27"/>
  <c r="AB17" i="27"/>
  <c r="AB14" i="26"/>
  <c r="AN24" i="25"/>
  <c r="AB25" i="25"/>
  <c r="Y17" i="25"/>
  <c r="AB10" i="26"/>
  <c r="Y23" i="27"/>
  <c r="AN24" i="26"/>
  <c r="Y12" i="28"/>
  <c r="Y19" i="28"/>
  <c r="Y13" i="25"/>
  <c r="AB23" i="26"/>
  <c r="M11" i="27"/>
  <c r="AB14" i="28"/>
  <c r="AB10" i="28"/>
  <c r="Y17" i="26"/>
  <c r="AB20" i="28"/>
  <c r="AB16" i="28"/>
  <c r="AN11" i="26"/>
  <c r="AN25" i="25"/>
  <c r="Y15" i="27"/>
  <c r="V24" i="26"/>
  <c r="AB12" i="26"/>
  <c r="AE21" i="28"/>
  <c r="S10" i="28"/>
  <c r="AE11" i="28"/>
  <c r="AE17" i="28"/>
  <c r="AE14" i="28"/>
  <c r="AH10" i="27"/>
  <c r="Y24" i="26"/>
  <c r="AB14" i="27"/>
  <c r="AH25" i="25"/>
  <c r="AH25" i="26"/>
  <c r="AN11" i="25"/>
  <c r="AK10" i="28"/>
  <c r="AB10" i="16"/>
  <c r="Y11" i="28"/>
  <c r="AB10" i="25"/>
  <c r="AB11" i="27"/>
  <c r="V23" i="25"/>
  <c r="Y14" i="26"/>
  <c r="AB10" i="27"/>
  <c r="Y10" i="26"/>
  <c r="Y26" i="26"/>
  <c r="AN23" i="26"/>
  <c r="AB13" i="26"/>
  <c r="Y16" i="25"/>
  <c r="AB11" i="26"/>
  <c r="AN23" i="25"/>
  <c r="Y18" i="26"/>
  <c r="AK23" i="27"/>
  <c r="Y13" i="26"/>
  <c r="AB19" i="27"/>
  <c r="AK22" i="28"/>
  <c r="Y12" i="27"/>
  <c r="Y24" i="25"/>
  <c r="AN12" i="25"/>
  <c r="AB24" i="26"/>
  <c r="AB17" i="16"/>
  <c r="Y23" i="25"/>
  <c r="Y11" i="27"/>
  <c r="AH10" i="25"/>
  <c r="AB17" i="28"/>
  <c r="AK12" i="28"/>
  <c r="Y13" i="28"/>
  <c r="Y25" i="25"/>
  <c r="AH23" i="26"/>
  <c r="AK12" i="27"/>
  <c r="AN17" i="25"/>
  <c r="AK10" i="27"/>
  <c r="AB11" i="25"/>
  <c r="AB13" i="25"/>
  <c r="Y18" i="27"/>
  <c r="M10" i="27"/>
  <c r="Y16" i="27"/>
  <c r="Y23" i="26"/>
  <c r="V10" i="28"/>
  <c r="AB18" i="16"/>
  <c r="AB17" i="25"/>
  <c r="AB16" i="27"/>
  <c r="J10" i="28"/>
  <c r="AN25" i="26"/>
  <c r="AB16" i="25"/>
  <c r="P10" i="28"/>
  <c r="G10" i="6"/>
  <c r="Y22" i="28"/>
  <c r="Y12" i="25"/>
  <c r="Y21" i="27"/>
  <c r="AB18" i="26"/>
  <c r="AB11" i="16"/>
  <c r="AB15" i="27"/>
  <c r="Y15" i="26"/>
  <c r="AB23" i="27"/>
  <c r="EQ12" i="26" l="1"/>
  <c r="EU23" i="25"/>
  <c r="EQ11" i="25"/>
  <c r="EQ13" i="25"/>
  <c r="EQ10" i="25"/>
  <c r="EQ20" i="25"/>
  <c r="EQ21" i="25"/>
  <c r="EQ17" i="25"/>
  <c r="EQ16" i="25"/>
  <c r="EH11" i="27"/>
  <c r="EH15" i="27"/>
  <c r="EH22" i="27"/>
  <c r="EH17" i="27"/>
  <c r="EH21" i="27"/>
  <c r="EH12" i="27"/>
  <c r="EH16" i="27"/>
  <c r="EH14" i="27"/>
  <c r="EH19" i="27"/>
  <c r="EH24" i="27"/>
  <c r="EH13" i="27"/>
  <c r="EH18" i="27"/>
  <c r="EH20" i="27"/>
  <c r="EH10" i="27"/>
  <c r="EQ18" i="26"/>
  <c r="EQ27" i="26"/>
  <c r="EU24" i="26" s="1"/>
  <c r="EQ10" i="26"/>
  <c r="EQ13" i="26"/>
  <c r="EQ17" i="26"/>
  <c r="EQ15" i="26"/>
  <c r="EQ11" i="26"/>
  <c r="EQ14" i="26"/>
  <c r="EH19" i="28"/>
  <c r="EH12" i="28"/>
  <c r="EH20" i="28"/>
  <c r="EH13" i="28"/>
  <c r="EH18" i="28"/>
  <c r="EH17" i="28"/>
  <c r="EH10" i="28"/>
  <c r="EH14" i="28"/>
  <c r="EH23" i="28"/>
  <c r="EH15" i="28"/>
  <c r="EH11" i="28"/>
  <c r="EH21" i="28"/>
  <c r="BL25" i="11"/>
  <c r="J16" i="28"/>
  <c r="Y20" i="26"/>
  <c r="AB12" i="25"/>
  <c r="AB22" i="28"/>
  <c r="EQ20" i="26" l="1"/>
  <c r="EU21" i="26" s="1"/>
  <c r="EU25" i="26"/>
  <c r="EU27" i="26"/>
  <c r="EU26" i="26"/>
  <c r="EQ12" i="25"/>
  <c r="EU10" i="25" s="1"/>
  <c r="EH16" i="28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6" i="11"/>
  <c r="D22" i="8"/>
  <c r="EU11" i="25" l="1"/>
  <c r="EU20" i="25"/>
  <c r="EU19" i="25"/>
  <c r="EU21" i="25"/>
  <c r="EU26" i="25"/>
  <c r="EU22" i="25"/>
  <c r="EU11" i="26"/>
  <c r="EU25" i="25"/>
  <c r="EU14" i="25"/>
  <c r="EU15" i="25"/>
  <c r="EU18" i="25"/>
  <c r="EU10" i="26"/>
  <c r="EU14" i="26"/>
  <c r="EU12" i="26"/>
  <c r="EU12" i="25"/>
  <c r="EU17" i="25"/>
  <c r="EU13" i="25"/>
  <c r="EU16" i="25"/>
  <c r="EU18" i="26"/>
  <c r="EU15" i="26"/>
  <c r="EU17" i="26"/>
  <c r="EU16" i="26"/>
  <c r="EU13" i="26"/>
  <c r="EU22" i="26"/>
  <c r="EU19" i="26"/>
  <c r="EU20" i="26"/>
  <c r="EL19" i="28"/>
  <c r="EL15" i="28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EG24" i="19"/>
  <c r="ED24" i="19"/>
  <c r="EA24" i="19"/>
  <c r="DX24" i="19"/>
  <c r="DU24" i="19"/>
  <c r="DR24" i="19"/>
  <c r="DO24" i="19"/>
  <c r="DL24" i="19"/>
  <c r="DI24" i="19"/>
  <c r="DF24" i="19"/>
  <c r="DC24" i="19"/>
  <c r="CZ24" i="19"/>
  <c r="CW24" i="19"/>
  <c r="CT24" i="19"/>
  <c r="CQ24" i="19"/>
  <c r="CN24" i="19"/>
  <c r="CK24" i="19"/>
  <c r="CH24" i="19"/>
  <c r="CE24" i="19"/>
  <c r="CB24" i="19"/>
  <c r="BY24" i="19"/>
  <c r="BV24" i="19"/>
  <c r="BS24" i="19"/>
  <c r="BP24" i="19"/>
  <c r="BM24" i="19"/>
  <c r="BJ24" i="19"/>
  <c r="BF24" i="19"/>
  <c r="BC24" i="19"/>
  <c r="AZ24" i="19"/>
  <c r="AW24" i="19"/>
  <c r="AT24" i="19"/>
  <c r="AQ24" i="19"/>
  <c r="AN24" i="19"/>
  <c r="AK24" i="19"/>
  <c r="AH24" i="19"/>
  <c r="AB24" i="19"/>
  <c r="Y24" i="19"/>
  <c r="S24" i="19"/>
  <c r="P24" i="19"/>
  <c r="M24" i="19"/>
  <c r="D24" i="19"/>
  <c r="AH16" i="9"/>
  <c r="AH14" i="9"/>
  <c r="AH18" i="9"/>
  <c r="AH15" i="9"/>
  <c r="D14" i="9"/>
  <c r="J12" i="9"/>
  <c r="J10" i="9"/>
  <c r="J14" i="9"/>
  <c r="G14" i="9"/>
  <c r="G17" i="9"/>
  <c r="G18" i="9"/>
  <c r="M10" i="9"/>
  <c r="M18" i="9"/>
  <c r="S12" i="9"/>
  <c r="S16" i="9"/>
  <c r="S17" i="9"/>
  <c r="S18" i="9"/>
  <c r="Y14" i="9"/>
  <c r="AB14" i="9"/>
  <c r="AB17" i="9"/>
  <c r="AB18" i="9"/>
  <c r="AB15" i="9"/>
  <c r="AE16" i="9"/>
  <c r="AE17" i="9"/>
  <c r="AE18" i="9"/>
  <c r="AE15" i="9"/>
  <c r="V11" i="10"/>
  <c r="V10" i="10"/>
  <c r="S11" i="10"/>
  <c r="AB16" i="9"/>
  <c r="AB12" i="9"/>
  <c r="J15" i="9"/>
  <c r="AH17" i="9"/>
  <c r="M16" i="9"/>
  <c r="J18" i="9"/>
  <c r="M15" i="9"/>
  <c r="AB10" i="9"/>
  <c r="V12" i="10"/>
  <c r="S15" i="9"/>
  <c r="G24" i="19"/>
  <c r="J16" i="9"/>
  <c r="S12" i="10"/>
  <c r="J17" i="9"/>
  <c r="M17" i="9"/>
  <c r="V24" i="19"/>
  <c r="G15" i="9"/>
  <c r="D18" i="9"/>
  <c r="G12" i="9"/>
  <c r="S14" i="9"/>
  <c r="AE14" i="9"/>
  <c r="AE12" i="9"/>
  <c r="AE10" i="9"/>
  <c r="AE24" i="19"/>
  <c r="S10" i="9"/>
  <c r="M12" i="9"/>
  <c r="AH10" i="9"/>
  <c r="Y18" i="9"/>
  <c r="S10" i="10"/>
  <c r="Y20" i="6" l="1"/>
  <c r="Y15" i="6"/>
  <c r="AB25" i="6"/>
  <c r="AB15" i="6"/>
  <c r="AB10" i="6"/>
  <c r="AE20" i="6"/>
  <c r="AE25" i="6"/>
  <c r="AE15" i="6"/>
  <c r="AE26" i="6"/>
  <c r="AE17" i="6"/>
  <c r="V21" i="6"/>
  <c r="V20" i="6"/>
  <c r="V17" i="6"/>
  <c r="P19" i="6"/>
  <c r="P21" i="6"/>
  <c r="P20" i="6"/>
  <c r="P25" i="6"/>
  <c r="P26" i="6"/>
  <c r="P13" i="6"/>
  <c r="P24" i="6"/>
  <c r="M19" i="6"/>
  <c r="M16" i="6"/>
  <c r="M21" i="6"/>
  <c r="M20" i="6"/>
  <c r="M25" i="6"/>
  <c r="M26" i="6"/>
  <c r="M24" i="6"/>
  <c r="D16" i="6"/>
  <c r="AT14" i="16"/>
  <c r="AT20" i="16"/>
  <c r="AT22" i="16"/>
  <c r="AT15" i="16"/>
  <c r="AT18" i="16"/>
  <c r="AT12" i="16"/>
  <c r="AT21" i="16"/>
  <c r="AT16" i="16"/>
  <c r="AT19" i="16"/>
  <c r="AT13" i="16"/>
  <c r="AK20" i="16"/>
  <c r="AK11" i="16"/>
  <c r="AK18" i="16"/>
  <c r="AK19" i="16"/>
  <c r="AK13" i="16"/>
  <c r="BC18" i="8"/>
  <c r="AZ18" i="8"/>
  <c r="AW18" i="8"/>
  <c r="AT18" i="8"/>
  <c r="AQ18" i="8"/>
  <c r="AN18" i="8"/>
  <c r="AK18" i="8"/>
  <c r="AH18" i="8"/>
  <c r="AB18" i="8"/>
  <c r="AE17" i="16"/>
  <c r="AE15" i="16"/>
  <c r="AE22" i="16"/>
  <c r="AE18" i="16"/>
  <c r="AE16" i="16"/>
  <c r="AE19" i="16"/>
  <c r="AB12" i="16"/>
  <c r="AB16" i="16"/>
  <c r="Y20" i="16"/>
  <c r="Y17" i="16"/>
  <c r="Y22" i="16"/>
  <c r="Y18" i="16"/>
  <c r="Y12" i="16"/>
  <c r="V20" i="16"/>
  <c r="V22" i="16"/>
  <c r="V12" i="16"/>
  <c r="V16" i="16"/>
  <c r="V19" i="16"/>
  <c r="M20" i="16"/>
  <c r="M17" i="16"/>
  <c r="M15" i="16"/>
  <c r="M22" i="16"/>
  <c r="M18" i="16"/>
  <c r="M21" i="16"/>
  <c r="M16" i="16"/>
  <c r="M19" i="16"/>
  <c r="M14" i="16"/>
  <c r="D21" i="16"/>
  <c r="D16" i="16"/>
  <c r="D19" i="16"/>
  <c r="S16" i="7"/>
  <c r="AB16" i="7"/>
  <c r="AB19" i="7"/>
  <c r="AB17" i="7"/>
  <c r="AB20" i="7"/>
  <c r="AB18" i="7"/>
  <c r="P15" i="7"/>
  <c r="P13" i="7"/>
  <c r="P20" i="7"/>
  <c r="P12" i="7"/>
  <c r="S19" i="7"/>
  <c r="S15" i="7"/>
  <c r="S17" i="7"/>
  <c r="S13" i="7"/>
  <c r="S20" i="7"/>
  <c r="S14" i="7"/>
  <c r="S18" i="7"/>
  <c r="M19" i="7"/>
  <c r="M17" i="7"/>
  <c r="M13" i="7"/>
  <c r="M20" i="7"/>
  <c r="M14" i="7"/>
  <c r="M18" i="7"/>
  <c r="M12" i="7"/>
  <c r="AH10" i="7"/>
  <c r="AH11" i="7"/>
  <c r="AH12" i="7"/>
  <c r="AH13" i="7"/>
  <c r="AH14" i="7"/>
  <c r="AH15" i="7"/>
  <c r="AH16" i="7"/>
  <c r="AH17" i="7"/>
  <c r="AH18" i="7"/>
  <c r="AH19" i="7"/>
  <c r="AH20" i="7"/>
  <c r="J17" i="7"/>
  <c r="J18" i="7"/>
  <c r="J12" i="7"/>
  <c r="D20" i="7"/>
  <c r="M22" i="6"/>
  <c r="V15" i="6"/>
  <c r="D13" i="16"/>
  <c r="AT10" i="16"/>
  <c r="D24" i="6"/>
  <c r="AB19" i="6"/>
  <c r="AE19" i="6"/>
  <c r="V16" i="6"/>
  <c r="AK14" i="16"/>
  <c r="J24" i="19"/>
  <c r="AH12" i="9"/>
  <c r="Y15" i="9"/>
  <c r="Y17" i="9"/>
  <c r="Y12" i="9"/>
  <c r="Y10" i="9"/>
  <c r="AE20" i="16"/>
  <c r="AE12" i="6"/>
  <c r="AE10" i="6"/>
  <c r="AE21" i="16"/>
  <c r="AE12" i="16"/>
  <c r="AE11" i="16"/>
  <c r="AB13" i="7"/>
  <c r="AB15" i="7"/>
  <c r="P18" i="6"/>
  <c r="P10" i="6"/>
  <c r="Y15" i="16"/>
  <c r="V11" i="16"/>
  <c r="Y10" i="6"/>
  <c r="M11" i="16"/>
  <c r="J11" i="7"/>
  <c r="AB15" i="16"/>
  <c r="M17" i="6"/>
  <c r="Y21" i="16"/>
  <c r="Y16" i="9"/>
  <c r="AB14" i="7"/>
  <c r="V10" i="9"/>
  <c r="AB19" i="16"/>
  <c r="M14" i="9"/>
  <c r="AB26" i="6"/>
  <c r="P16" i="6"/>
  <c r="AK12" i="16"/>
  <c r="P15" i="6"/>
  <c r="AK16" i="16"/>
  <c r="AB12" i="7"/>
  <c r="G10" i="9"/>
  <c r="P17" i="6"/>
  <c r="Y25" i="6"/>
  <c r="Y18" i="6"/>
  <c r="AB17" i="6"/>
  <c r="Y13" i="16"/>
  <c r="P12" i="6"/>
  <c r="AB22" i="6"/>
  <c r="M12" i="16"/>
  <c r="AK15" i="16" l="1"/>
  <c r="AK17" i="16"/>
  <c r="AK21" i="16"/>
  <c r="S12" i="7"/>
  <c r="AE24" i="6"/>
  <c r="AE13" i="16"/>
  <c r="S18" i="8"/>
  <c r="AB12" i="6"/>
  <c r="AB24" i="6"/>
  <c r="M15" i="6"/>
  <c r="AE13" i="6"/>
  <c r="Y17" i="6"/>
  <c r="V14" i="16"/>
  <c r="Y16" i="16"/>
  <c r="Y18" i="8"/>
  <c r="M18" i="6"/>
  <c r="V10" i="16"/>
  <c r="Y11" i="16"/>
  <c r="AB11" i="7"/>
  <c r="Y24" i="6"/>
  <c r="Y12" i="6"/>
  <c r="V18" i="8"/>
  <c r="AB10" i="7"/>
  <c r="V15" i="16"/>
  <c r="Y10" i="16"/>
  <c r="BH24" i="19" l="1"/>
  <c r="EI24" i="19" s="1"/>
  <c r="V18" i="6"/>
  <c r="P14" i="7"/>
  <c r="P16" i="7"/>
  <c r="D19" i="6"/>
  <c r="D12" i="16"/>
  <c r="AB13" i="16"/>
  <c r="AE22" i="6"/>
  <c r="G16" i="9"/>
  <c r="D10" i="9"/>
  <c r="Y22" i="6"/>
  <c r="V21" i="16"/>
  <c r="Y13" i="6"/>
  <c r="Y19" i="16"/>
  <c r="Y26" i="6"/>
  <c r="V13" i="6"/>
  <c r="AB21" i="16"/>
  <c r="BN10" i="9" l="1"/>
  <c r="P17" i="7"/>
  <c r="D14" i="16"/>
  <c r="P18" i="7"/>
  <c r="D18" i="6"/>
  <c r="D15" i="9"/>
  <c r="D16" i="9"/>
  <c r="P18" i="8"/>
  <c r="D12" i="9"/>
  <c r="D17" i="9"/>
  <c r="AB13" i="6"/>
  <c r="V26" i="6"/>
  <c r="M10" i="16"/>
  <c r="P19" i="7" l="1"/>
  <c r="AB21" i="6"/>
  <c r="AK10" i="16"/>
  <c r="AK22" i="16"/>
  <c r="AT17" i="16"/>
  <c r="Y16" i="6"/>
  <c r="AB16" i="6"/>
  <c r="AE16" i="6"/>
  <c r="P22" i="6"/>
  <c r="AE21" i="6"/>
  <c r="M13" i="16"/>
  <c r="V17" i="16"/>
  <c r="M15" i="7"/>
  <c r="AT11" i="16"/>
  <c r="J18" i="8"/>
  <c r="AE18" i="8"/>
  <c r="AE14" i="16"/>
  <c r="V22" i="6"/>
  <c r="S11" i="7"/>
  <c r="D12" i="6"/>
  <c r="D15" i="6"/>
  <c r="D17" i="16"/>
  <c r="AE11" i="6"/>
  <c r="AE18" i="6"/>
  <c r="AE10" i="16"/>
  <c r="P10" i="7"/>
  <c r="D11" i="16"/>
  <c r="V13" i="16"/>
  <c r="S10" i="7"/>
  <c r="P11" i="7"/>
  <c r="M16" i="7" l="1"/>
  <c r="D17" i="6"/>
  <c r="D22" i="6"/>
  <c r="V18" i="16"/>
  <c r="Y21" i="6"/>
  <c r="AB20" i="6"/>
  <c r="D20" i="6"/>
  <c r="D18" i="16"/>
  <c r="D20" i="16"/>
  <c r="D10" i="6"/>
  <c r="M12" i="6"/>
  <c r="D10" i="16"/>
  <c r="M10" i="7"/>
  <c r="M11" i="7"/>
  <c r="V24" i="6"/>
  <c r="M13" i="6"/>
  <c r="AB18" i="6"/>
  <c r="M10" i="6"/>
  <c r="Y11" i="6"/>
  <c r="Y19" i="6"/>
  <c r="V12" i="6"/>
  <c r="Y14" i="16"/>
  <c r="J16" i="7" l="1"/>
  <c r="J14" i="7"/>
  <c r="J13" i="7"/>
  <c r="J19" i="7"/>
  <c r="J20" i="7"/>
  <c r="AG20" i="7" s="1"/>
  <c r="D15" i="16"/>
  <c r="D22" i="16"/>
  <c r="D25" i="6"/>
  <c r="J15" i="7"/>
  <c r="D13" i="6"/>
  <c r="V11" i="6"/>
  <c r="V25" i="6"/>
  <c r="V19" i="6"/>
  <c r="D26" i="6"/>
  <c r="V10" i="6"/>
  <c r="P11" i="6"/>
  <c r="D11" i="6"/>
  <c r="P10" i="2" l="1"/>
  <c r="P23" i="2"/>
  <c r="P12" i="2"/>
  <c r="P19" i="2"/>
  <c r="P22" i="2"/>
  <c r="P21" i="2"/>
  <c r="P16" i="2"/>
  <c r="P13" i="2"/>
  <c r="P24" i="2"/>
  <c r="P18" i="2"/>
  <c r="P25" i="2"/>
  <c r="P15" i="2"/>
  <c r="P17" i="2"/>
  <c r="AN22" i="2"/>
  <c r="AN21" i="2"/>
  <c r="AN16" i="2"/>
  <c r="AN13" i="2"/>
  <c r="AN14" i="2"/>
  <c r="AN15" i="2"/>
  <c r="AN17" i="2"/>
  <c r="AH19" i="2"/>
  <c r="AH22" i="2"/>
  <c r="AH25" i="2"/>
  <c r="Y14" i="2"/>
  <c r="V15" i="2"/>
  <c r="V17" i="2"/>
  <c r="M22" i="2"/>
  <c r="M21" i="2"/>
  <c r="M13" i="2"/>
  <c r="M24" i="2"/>
  <c r="M18" i="2"/>
  <c r="M25" i="2"/>
  <c r="M17" i="2"/>
  <c r="J19" i="2"/>
  <c r="J22" i="2"/>
  <c r="J21" i="2"/>
  <c r="J16" i="2"/>
  <c r="J13" i="2"/>
  <c r="J14" i="2"/>
  <c r="J18" i="2"/>
  <c r="J25" i="2"/>
  <c r="J15" i="2"/>
  <c r="J17" i="2"/>
  <c r="D11" i="2"/>
  <c r="D24" i="2"/>
  <c r="D14" i="2"/>
  <c r="D18" i="2"/>
  <c r="D15" i="2"/>
  <c r="D17" i="2"/>
  <c r="S25" i="2"/>
  <c r="S18" i="2"/>
  <c r="S15" i="2"/>
  <c r="S17" i="2"/>
  <c r="AE12" i="2"/>
  <c r="J23" i="2"/>
  <c r="Y23" i="2"/>
  <c r="Y12" i="2"/>
  <c r="V21" i="2"/>
  <c r="D16" i="2"/>
  <c r="AB12" i="2"/>
  <c r="M23" i="2"/>
  <c r="D13" i="2"/>
  <c r="AN11" i="2"/>
  <c r="AN24" i="2"/>
  <c r="AH23" i="2"/>
  <c r="D21" i="2"/>
  <c r="AN25" i="2"/>
  <c r="D21" i="6"/>
  <c r="AE19" i="2"/>
  <c r="M19" i="2"/>
  <c r="Y17" i="2"/>
  <c r="V22" i="2"/>
  <c r="D10" i="2"/>
  <c r="AN19" i="2"/>
  <c r="AN23" i="2"/>
  <c r="S22" i="2"/>
  <c r="V18" i="2"/>
  <c r="D12" i="2"/>
  <c r="AN12" i="2"/>
  <c r="AH12" i="2"/>
  <c r="AN18" i="2"/>
  <c r="Y21" i="2"/>
  <c r="AH24" i="2"/>
  <c r="AB17" i="2"/>
  <c r="Y22" i="2"/>
  <c r="V11" i="2"/>
  <c r="AB14" i="2"/>
  <c r="Y16" i="2"/>
  <c r="Y13" i="2"/>
  <c r="AH10" i="2"/>
  <c r="AH18" i="2"/>
  <c r="AH16" i="2"/>
  <c r="AH15" i="2"/>
  <c r="AH14" i="2"/>
  <c r="D25" i="2"/>
  <c r="AH21" i="2"/>
  <c r="AH17" i="2"/>
  <c r="AH13" i="2"/>
  <c r="AH11" i="2"/>
  <c r="Y25" i="2"/>
  <c r="J11" i="2"/>
  <c r="AB11" i="6"/>
  <c r="J10" i="7"/>
  <c r="AE23" i="2"/>
  <c r="AB22" i="2"/>
  <c r="AN10" i="2"/>
  <c r="P14" i="2"/>
  <c r="AB25" i="2"/>
  <c r="AE18" i="2"/>
  <c r="S24" i="2" l="1"/>
  <c r="S13" i="2"/>
  <c r="S21" i="2"/>
  <c r="S16" i="2"/>
  <c r="S19" i="2"/>
  <c r="Y18" i="2"/>
  <c r="V25" i="2"/>
  <c r="Y15" i="2"/>
  <c r="Y19" i="2"/>
  <c r="V24" i="2"/>
  <c r="AB23" i="2"/>
  <c r="M11" i="6"/>
  <c r="M12" i="2"/>
  <c r="AE22" i="2"/>
  <c r="P11" i="2"/>
  <c r="AE14" i="2"/>
  <c r="AE24" i="2"/>
  <c r="AE16" i="2"/>
  <c r="M15" i="2"/>
  <c r="AB19" i="2"/>
  <c r="S14" i="2"/>
  <c r="AE21" i="2"/>
  <c r="AB16" i="2"/>
  <c r="Y24" i="2"/>
  <c r="AB13" i="2"/>
  <c r="AB24" i="2"/>
  <c r="Y10" i="2"/>
  <c r="AE13" i="2"/>
  <c r="AB15" i="2"/>
  <c r="AB11" i="2"/>
  <c r="AE10" i="2"/>
  <c r="AB10" i="2"/>
  <c r="J24" i="2"/>
  <c r="M10" i="2"/>
  <c r="M11" i="2"/>
  <c r="Y11" i="2"/>
  <c r="AE11" i="2"/>
  <c r="AB18" i="2"/>
  <c r="S11" i="2"/>
  <c r="AE15" i="2"/>
  <c r="M14" i="2"/>
  <c r="AB21" i="2"/>
  <c r="AE25" i="2"/>
  <c r="AE17" i="2"/>
  <c r="M16" i="2"/>
  <c r="AK10" i="19" l="1"/>
  <c r="AK16" i="19"/>
  <c r="AK17" i="19"/>
  <c r="AK26" i="19"/>
  <c r="AK18" i="19"/>
  <c r="AK19" i="19"/>
  <c r="AK23" i="19"/>
  <c r="AT10" i="19"/>
  <c r="AT14" i="19"/>
  <c r="AT12" i="19"/>
  <c r="AT16" i="19"/>
  <c r="AT22" i="19"/>
  <c r="AT17" i="19"/>
  <c r="AT26" i="19"/>
  <c r="AT13" i="19"/>
  <c r="AT21" i="19"/>
  <c r="AT18" i="19"/>
  <c r="AT19" i="19"/>
  <c r="AT23" i="19"/>
  <c r="AN12" i="19"/>
  <c r="AN16" i="19"/>
  <c r="AN22" i="19"/>
  <c r="AN17" i="19"/>
  <c r="AN21" i="19"/>
  <c r="AN18" i="19"/>
  <c r="AN19" i="19"/>
  <c r="AN23" i="19"/>
  <c r="AE17" i="5"/>
  <c r="AE10" i="5"/>
  <c r="AE16" i="5"/>
  <c r="AE15" i="5"/>
  <c r="AE18" i="5"/>
  <c r="AE20" i="5"/>
  <c r="AE14" i="5"/>
  <c r="AE19" i="5"/>
  <c r="AE11" i="5"/>
  <c r="AQ10" i="19"/>
  <c r="AQ14" i="19"/>
  <c r="AQ12" i="19"/>
  <c r="AQ22" i="19"/>
  <c r="AQ17" i="19"/>
  <c r="AQ26" i="19"/>
  <c r="AQ21" i="19"/>
  <c r="AQ18" i="19"/>
  <c r="AQ19" i="19"/>
  <c r="AQ23" i="19"/>
  <c r="V18" i="5"/>
  <c r="V14" i="5"/>
  <c r="V13" i="5"/>
  <c r="V15" i="5"/>
  <c r="AH12" i="19"/>
  <c r="AH16" i="19"/>
  <c r="AH19" i="19"/>
  <c r="AH17" i="19"/>
  <c r="AH18" i="19"/>
  <c r="AH23" i="19"/>
  <c r="AH26" i="19"/>
  <c r="AE16" i="19"/>
  <c r="AE22" i="19"/>
  <c r="AE19" i="19"/>
  <c r="AE18" i="19"/>
  <c r="AE23" i="19"/>
  <c r="AE26" i="19"/>
  <c r="AE21" i="19"/>
  <c r="AB17" i="19"/>
  <c r="AB16" i="19"/>
  <c r="AB18" i="19"/>
  <c r="AB26" i="19"/>
  <c r="AB13" i="19"/>
  <c r="S23" i="19"/>
  <c r="S26" i="19"/>
  <c r="S13" i="19"/>
  <c r="S21" i="19"/>
  <c r="V22" i="19"/>
  <c r="V18" i="19"/>
  <c r="V23" i="19"/>
  <c r="V13" i="19"/>
  <c r="V21" i="19"/>
  <c r="Y22" i="19"/>
  <c r="Y23" i="19"/>
  <c r="Y21" i="19"/>
  <c r="Y19" i="19"/>
  <c r="S18" i="5"/>
  <c r="S20" i="5"/>
  <c r="S14" i="5"/>
  <c r="S12" i="5"/>
  <c r="S15" i="5"/>
  <c r="M18" i="5"/>
  <c r="M14" i="5"/>
  <c r="M19" i="5"/>
  <c r="M12" i="5"/>
  <c r="P20" i="5"/>
  <c r="P19" i="5"/>
  <c r="P12" i="5"/>
  <c r="D19" i="5"/>
  <c r="D12" i="5"/>
  <c r="D20" i="5"/>
  <c r="D15" i="5"/>
  <c r="D14" i="5"/>
  <c r="G17" i="5"/>
  <c r="G19" i="5"/>
  <c r="G12" i="5"/>
  <c r="G13" i="5"/>
  <c r="G18" i="5"/>
  <c r="G20" i="5"/>
  <c r="G15" i="5"/>
  <c r="G14" i="5"/>
  <c r="J16" i="5"/>
  <c r="J12" i="5"/>
  <c r="J13" i="5"/>
  <c r="AH20" i="5"/>
  <c r="AH19" i="5"/>
  <c r="AH18" i="5"/>
  <c r="AH17" i="5"/>
  <c r="AH16" i="5"/>
  <c r="EJ23" i="19"/>
  <c r="V19" i="5"/>
  <c r="J15" i="5"/>
  <c r="M17" i="5"/>
  <c r="AH11" i="19"/>
  <c r="AN26" i="19"/>
  <c r="AT11" i="19"/>
  <c r="AK13" i="19"/>
  <c r="M15" i="5"/>
  <c r="AQ16" i="19"/>
  <c r="AH21" i="19"/>
  <c r="AH22" i="19"/>
  <c r="AQ11" i="19"/>
  <c r="AH13" i="19"/>
  <c r="AH10" i="19"/>
  <c r="J17" i="5"/>
  <c r="S11" i="19"/>
  <c r="J18" i="5"/>
  <c r="AN14" i="19"/>
  <c r="V19" i="19"/>
  <c r="V17" i="5"/>
  <c r="G16" i="5"/>
  <c r="AH14" i="19"/>
  <c r="AK21" i="19"/>
  <c r="AN10" i="19"/>
  <c r="AK22" i="19"/>
  <c r="J14" i="5"/>
  <c r="AB12" i="19"/>
  <c r="J20" i="5"/>
  <c r="S11" i="5"/>
  <c r="J11" i="5"/>
  <c r="S19" i="19"/>
  <c r="J19" i="5"/>
  <c r="P26" i="19"/>
  <c r="V16" i="5"/>
  <c r="P21" i="19"/>
  <c r="V17" i="19"/>
  <c r="G10" i="5"/>
  <c r="M13" i="5"/>
  <c r="S19" i="5"/>
  <c r="S14" i="19"/>
  <c r="AE17" i="19"/>
  <c r="D17" i="5"/>
  <c r="P18" i="5"/>
  <c r="P14" i="5"/>
  <c r="M16" i="5"/>
  <c r="S17" i="19"/>
  <c r="M20" i="5"/>
  <c r="P23" i="19"/>
  <c r="S22" i="19"/>
  <c r="S13" i="5"/>
  <c r="V20" i="5"/>
  <c r="Y13" i="19"/>
  <c r="P13" i="5"/>
  <c r="P17" i="5"/>
  <c r="P22" i="19"/>
  <c r="V16" i="19"/>
  <c r="S17" i="5"/>
  <c r="AE12" i="5"/>
  <c r="D13" i="5"/>
  <c r="P16" i="5"/>
  <c r="S16" i="5"/>
  <c r="S12" i="19"/>
  <c r="D18" i="5"/>
  <c r="P15" i="5"/>
  <c r="D16" i="5"/>
  <c r="S16" i="19"/>
  <c r="V14" i="19"/>
  <c r="P12" i="19"/>
  <c r="P14" i="19"/>
  <c r="P13" i="19"/>
  <c r="S18" i="19"/>
  <c r="G11" i="5"/>
  <c r="D23" i="2"/>
  <c r="V19" i="2"/>
  <c r="J12" i="2"/>
  <c r="V23" i="2"/>
  <c r="D19" i="2"/>
  <c r="D22" i="2"/>
  <c r="V16" i="2"/>
  <c r="V14" i="2"/>
  <c r="V12" i="2"/>
  <c r="V13" i="2"/>
  <c r="D13" i="7"/>
  <c r="AG13" i="7" s="1"/>
  <c r="V10" i="2"/>
  <c r="AE10" i="19"/>
  <c r="AE13" i="19"/>
  <c r="AE12" i="19"/>
  <c r="AE14" i="19"/>
  <c r="AE11" i="19"/>
  <c r="S10" i="5"/>
  <c r="AN13" i="19"/>
  <c r="AK11" i="19"/>
  <c r="P11" i="19"/>
  <c r="V11" i="5"/>
  <c r="V11" i="19"/>
  <c r="P10" i="5"/>
  <c r="M10" i="5"/>
  <c r="S10" i="19"/>
  <c r="AQ13" i="19"/>
  <c r="J10" i="5"/>
  <c r="AB23" i="19"/>
  <c r="Y11" i="19"/>
  <c r="P11" i="5"/>
  <c r="AG20" i="5" l="1"/>
  <c r="AG16" i="5"/>
  <c r="AG19" i="5"/>
  <c r="AG17" i="5"/>
  <c r="AG14" i="5"/>
  <c r="AG15" i="5"/>
  <c r="D22" i="19"/>
  <c r="D18" i="19"/>
  <c r="D23" i="19"/>
  <c r="D26" i="19"/>
  <c r="D13" i="19"/>
  <c r="D21" i="19"/>
  <c r="D19" i="19"/>
  <c r="G12" i="19"/>
  <c r="G16" i="19"/>
  <c r="G14" i="19"/>
  <c r="G18" i="19"/>
  <c r="G23" i="19"/>
  <c r="G13" i="19"/>
  <c r="G21" i="19"/>
  <c r="G19" i="19"/>
  <c r="J18" i="19"/>
  <c r="J23" i="19"/>
  <c r="J26" i="19"/>
  <c r="J13" i="19"/>
  <c r="J21" i="19"/>
  <c r="J19" i="19"/>
  <c r="M14" i="19"/>
  <c r="M18" i="19"/>
  <c r="M23" i="19"/>
  <c r="M26" i="19"/>
  <c r="M19" i="19"/>
  <c r="G22" i="19"/>
  <c r="J17" i="19"/>
  <c r="J14" i="19"/>
  <c r="J16" i="19"/>
  <c r="J12" i="19"/>
  <c r="J22" i="19"/>
  <c r="G17" i="19"/>
  <c r="AE13" i="5"/>
  <c r="AG13" i="5" s="1"/>
  <c r="D11" i="5"/>
  <c r="P17" i="19"/>
  <c r="D10" i="5"/>
  <c r="G11" i="19"/>
  <c r="D17" i="19"/>
  <c r="M12" i="19"/>
  <c r="D14" i="19"/>
  <c r="J11" i="19"/>
  <c r="AN11" i="19"/>
  <c r="AK14" i="19"/>
  <c r="V10" i="5"/>
  <c r="V12" i="5"/>
  <c r="AB21" i="19"/>
  <c r="V26" i="19"/>
  <c r="V12" i="19"/>
  <c r="AK12" i="19"/>
  <c r="AB22" i="19"/>
  <c r="J10" i="2"/>
  <c r="V10" i="19"/>
  <c r="M11" i="5"/>
  <c r="AG12" i="5" l="1"/>
  <c r="AG11" i="5"/>
  <c r="AG10" i="5"/>
  <c r="M21" i="19"/>
  <c r="M17" i="19"/>
  <c r="M22" i="19"/>
  <c r="M13" i="19"/>
  <c r="M16" i="19"/>
  <c r="D16" i="19"/>
  <c r="P16" i="19"/>
  <c r="P18" i="19"/>
  <c r="P19" i="19"/>
  <c r="D12" i="19"/>
  <c r="G10" i="19"/>
  <c r="D11" i="19"/>
  <c r="Y17" i="19"/>
  <c r="Y16" i="19"/>
  <c r="AB10" i="19"/>
  <c r="AB14" i="19"/>
  <c r="Y12" i="19"/>
  <c r="M10" i="19"/>
  <c r="J10" i="19"/>
  <c r="M11" i="19"/>
  <c r="P10" i="19"/>
  <c r="AB11" i="19"/>
  <c r="Y18" i="19"/>
  <c r="AB19" i="19"/>
  <c r="Y14" i="19"/>
  <c r="Y10" i="19"/>
  <c r="Y26" i="19"/>
  <c r="D10" i="19"/>
  <c r="G26" i="19"/>
  <c r="BC14" i="8" l="1"/>
  <c r="AZ14" i="8"/>
  <c r="AW14" i="8"/>
  <c r="AT14" i="8"/>
  <c r="AQ14" i="8"/>
  <c r="AN14" i="8"/>
  <c r="V14" i="8"/>
  <c r="S14" i="8"/>
  <c r="P14" i="8"/>
  <c r="AK14" i="8"/>
  <c r="J14" i="8"/>
  <c r="AB14" i="8"/>
  <c r="AE14" i="8"/>
  <c r="Y14" i="8"/>
  <c r="AH14" i="8"/>
  <c r="BE14" i="8" l="1"/>
  <c r="AH15" i="18"/>
  <c r="AH12" i="18"/>
  <c r="AH24" i="18"/>
  <c r="AH21" i="18"/>
  <c r="AH17" i="18"/>
  <c r="AH16" i="18"/>
  <c r="AH23" i="18"/>
  <c r="AH20" i="18"/>
  <c r="BL12" i="9"/>
  <c r="BI12" i="9"/>
  <c r="BF12" i="9"/>
  <c r="BC12" i="9"/>
  <c r="AZ12" i="9"/>
  <c r="AW12" i="9"/>
  <c r="AT12" i="9"/>
  <c r="AQ12" i="9"/>
  <c r="AN12" i="9"/>
  <c r="S15" i="18"/>
  <c r="AH14" i="18"/>
  <c r="AH22" i="18"/>
  <c r="AH13" i="18"/>
  <c r="AH19" i="18"/>
  <c r="AH11" i="18"/>
  <c r="AH10" i="18"/>
  <c r="AH18" i="18" l="1"/>
  <c r="V12" i="9"/>
  <c r="BN12" i="9" l="1"/>
  <c r="EF15" i="18"/>
  <c r="EC15" i="18"/>
  <c r="DZ15" i="18"/>
  <c r="DW15" i="18"/>
  <c r="DT15" i="18"/>
  <c r="DQ15" i="18"/>
  <c r="DN15" i="18"/>
  <c r="DK15" i="18"/>
  <c r="DH15" i="18"/>
  <c r="DE15" i="18"/>
  <c r="DB15" i="18"/>
  <c r="CY15" i="18"/>
  <c r="CV15" i="18"/>
  <c r="CS15" i="18"/>
  <c r="CP15" i="18"/>
  <c r="CM15" i="18"/>
  <c r="CJ15" i="18"/>
  <c r="CG15" i="18"/>
  <c r="CD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E15" i="18"/>
  <c r="D15" i="18"/>
  <c r="P15" i="18"/>
  <c r="G15" i="18"/>
  <c r="V15" i="18"/>
  <c r="J15" i="18"/>
  <c r="AK15" i="18"/>
  <c r="AB15" i="18"/>
  <c r="Y15" i="18"/>
  <c r="G24" i="2" l="1"/>
  <c r="G22" i="2"/>
  <c r="G21" i="2"/>
  <c r="G11" i="2"/>
  <c r="G18" i="2"/>
  <c r="G13" i="2"/>
  <c r="G17" i="2"/>
  <c r="G25" i="2"/>
  <c r="G16" i="2"/>
  <c r="G15" i="2"/>
  <c r="G14" i="2"/>
  <c r="M15" i="18"/>
  <c r="EH15" i="18" s="1"/>
  <c r="G12" i="2"/>
  <c r="G11" i="10" l="1"/>
  <c r="D11" i="10"/>
  <c r="G10" i="2"/>
  <c r="G19" i="2"/>
  <c r="P12" i="10" l="1"/>
  <c r="M12" i="10" l="1"/>
  <c r="D18" i="7"/>
  <c r="AG18" i="7" s="1"/>
  <c r="G12" i="1" l="1"/>
  <c r="J12" i="1"/>
  <c r="AE12" i="1"/>
  <c r="AH12" i="1"/>
  <c r="AK12" i="1"/>
  <c r="AN12" i="1"/>
  <c r="AQ12" i="1"/>
  <c r="AT12" i="1"/>
  <c r="AW12" i="1"/>
  <c r="AZ12" i="1"/>
  <c r="BC12" i="1"/>
  <c r="BF12" i="1"/>
  <c r="BI12" i="1"/>
  <c r="BL12" i="1"/>
  <c r="BO12" i="1"/>
  <c r="BR12" i="1"/>
  <c r="BU12" i="1"/>
  <c r="G12" i="10"/>
  <c r="AB12" i="1"/>
  <c r="V12" i="1"/>
  <c r="Y12" i="1"/>
  <c r="M12" i="1"/>
  <c r="X12" i="10" l="1"/>
  <c r="S12" i="1"/>
  <c r="P12" i="1"/>
  <c r="D16" i="7" l="1"/>
  <c r="AG16" i="7" s="1"/>
  <c r="D16" i="1" l="1"/>
  <c r="D18" i="1"/>
  <c r="D13" i="1"/>
  <c r="D14" i="7"/>
  <c r="AG14" i="7" s="1"/>
  <c r="D14" i="1"/>
  <c r="D12" i="1"/>
  <c r="D12" i="7"/>
  <c r="AG12" i="7" l="1"/>
  <c r="BW12" i="1"/>
  <c r="D10" i="7"/>
  <c r="D11" i="7"/>
  <c r="AG11" i="7" l="1"/>
  <c r="AG10" i="7"/>
  <c r="D21" i="1"/>
  <c r="D19" i="1"/>
  <c r="D20" i="1"/>
  <c r="BI24" i="20" l="1"/>
  <c r="BI26" i="20"/>
  <c r="BI17" i="20"/>
  <c r="BI22" i="20"/>
  <c r="BI16" i="20"/>
  <c r="BI11" i="20"/>
  <c r="D15" i="1"/>
  <c r="EF14" i="11" l="1"/>
  <c r="EC14" i="11"/>
  <c r="DZ14" i="11"/>
  <c r="DW14" i="11"/>
  <c r="DT14" i="11"/>
  <c r="DQ14" i="11"/>
  <c r="DN14" i="11"/>
  <c r="DK14" i="11"/>
  <c r="DH14" i="11"/>
  <c r="DB14" i="11"/>
  <c r="CY14" i="11"/>
  <c r="CV14" i="11"/>
  <c r="CS14" i="11"/>
  <c r="CP14" i="11"/>
  <c r="CM14" i="11"/>
  <c r="DE14" i="11"/>
  <c r="D17" i="7"/>
  <c r="AG17" i="7" s="1"/>
  <c r="D10" i="1" l="1"/>
  <c r="D15" i="7"/>
  <c r="AG15" i="7" s="1"/>
  <c r="D17" i="1"/>
  <c r="D19" i="7"/>
  <c r="AG19" i="7" s="1"/>
  <c r="BF19" i="8" l="1"/>
  <c r="BC10" i="8"/>
  <c r="AZ10" i="8"/>
  <c r="AW10" i="8"/>
  <c r="AN10" i="8"/>
  <c r="V10" i="8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R19" i="6"/>
  <c r="BO19" i="6"/>
  <c r="BL19" i="6"/>
  <c r="BF19" i="6"/>
  <c r="BC19" i="6"/>
  <c r="DK18" i="6"/>
  <c r="DH18" i="6"/>
  <c r="DE18" i="6"/>
  <c r="DB18" i="6"/>
  <c r="CY18" i="6"/>
  <c r="CS18" i="6"/>
  <c r="CP18" i="6"/>
  <c r="CM18" i="6"/>
  <c r="CJ18" i="6"/>
  <c r="CG18" i="6"/>
  <c r="CD18" i="6"/>
  <c r="CA18" i="6"/>
  <c r="BX18" i="6"/>
  <c r="BU18" i="6"/>
  <c r="BR18" i="6"/>
  <c r="BO18" i="6"/>
  <c r="BL18" i="6"/>
  <c r="BI18" i="6"/>
  <c r="BF18" i="6"/>
  <c r="AZ18" i="6"/>
  <c r="BU19" i="6"/>
  <c r="AW19" i="6"/>
  <c r="AQ10" i="8"/>
  <c r="AT10" i="8"/>
  <c r="S10" i="8"/>
  <c r="AW18" i="6"/>
  <c r="J19" i="6"/>
  <c r="S18" i="6"/>
  <c r="S19" i="6"/>
  <c r="AH10" i="8"/>
  <c r="AK10" i="8"/>
  <c r="P10" i="8"/>
  <c r="Y10" i="8" l="1"/>
  <c r="AB10" i="8"/>
  <c r="J18" i="6"/>
  <c r="AT18" i="6" l="1"/>
  <c r="BO18" i="18" l="1"/>
  <c r="BO11" i="18"/>
  <c r="BO12" i="18"/>
  <c r="BO14" i="18"/>
  <c r="BO19" i="18"/>
  <c r="BO13" i="18"/>
  <c r="BO24" i="18"/>
  <c r="BO10" i="18"/>
  <c r="BO21" i="18"/>
  <c r="BO17" i="18"/>
  <c r="BO16" i="18"/>
  <c r="BO23" i="18"/>
  <c r="BO20" i="18"/>
  <c r="BL18" i="18"/>
  <c r="BL19" i="18"/>
  <c r="BL10" i="18"/>
  <c r="BL21" i="18"/>
  <c r="BL17" i="18"/>
  <c r="BL16" i="18"/>
  <c r="BI18" i="18"/>
  <c r="BI22" i="18"/>
  <c r="BI11" i="18"/>
  <c r="BI12" i="18"/>
  <c r="BI14" i="18"/>
  <c r="BI19" i="18"/>
  <c r="BI13" i="18"/>
  <c r="BI24" i="18"/>
  <c r="BI10" i="18"/>
  <c r="BI21" i="18"/>
  <c r="BI17" i="18"/>
  <c r="BI16" i="18"/>
  <c r="BI23" i="18"/>
  <c r="BI20" i="18"/>
  <c r="BF18" i="18"/>
  <c r="BF22" i="18"/>
  <c r="BF11" i="18"/>
  <c r="BF12" i="18"/>
  <c r="BF14" i="18"/>
  <c r="BF19" i="18"/>
  <c r="BF13" i="18"/>
  <c r="BF24" i="18"/>
  <c r="BF10" i="18"/>
  <c r="BF21" i="18"/>
  <c r="BF17" i="18"/>
  <c r="BF16" i="18"/>
  <c r="BF23" i="18"/>
  <c r="BF20" i="18"/>
  <c r="BC22" i="18"/>
  <c r="BC12" i="18"/>
  <c r="BC19" i="18"/>
  <c r="BC13" i="18"/>
  <c r="BC17" i="18"/>
  <c r="BC16" i="18"/>
  <c r="BC23" i="18"/>
  <c r="BC20" i="18"/>
  <c r="AZ13" i="18"/>
  <c r="AZ24" i="18"/>
  <c r="AZ17" i="18"/>
  <c r="AZ16" i="18"/>
  <c r="AZ23" i="18"/>
  <c r="AZ20" i="18"/>
  <c r="AW12" i="18"/>
  <c r="AW19" i="18"/>
  <c r="AW13" i="18"/>
  <c r="AW24" i="18"/>
  <c r="AW17" i="18"/>
  <c r="AW16" i="18"/>
  <c r="AW23" i="18"/>
  <c r="AW20" i="18"/>
  <c r="AT12" i="18"/>
  <c r="AT19" i="18"/>
  <c r="AT13" i="18"/>
  <c r="AT24" i="18"/>
  <c r="AT17" i="18"/>
  <c r="AT16" i="18"/>
  <c r="AT23" i="18"/>
  <c r="AT20" i="18"/>
  <c r="AQ12" i="18"/>
  <c r="AQ24" i="18"/>
  <c r="AQ17" i="18"/>
  <c r="AQ16" i="18"/>
  <c r="AQ23" i="18"/>
  <c r="AQ20" i="18"/>
  <c r="AN12" i="18"/>
  <c r="AN24" i="18"/>
  <c r="AN17" i="18"/>
  <c r="AN16" i="18"/>
  <c r="AN23" i="18"/>
  <c r="AN20" i="18"/>
  <c r="AE24" i="18"/>
  <c r="AE10" i="18"/>
  <c r="AE17" i="18"/>
  <c r="AE16" i="18"/>
  <c r="AE23" i="18"/>
  <c r="AK23" i="18"/>
  <c r="AK20" i="18"/>
  <c r="AB14" i="18"/>
  <c r="AB24" i="18"/>
  <c r="AB21" i="18"/>
  <c r="AB17" i="18"/>
  <c r="AB23" i="18"/>
  <c r="AB20" i="18"/>
  <c r="Y19" i="18"/>
  <c r="Y13" i="18"/>
  <c r="Y24" i="18"/>
  <c r="Y21" i="18"/>
  <c r="Y23" i="18"/>
  <c r="Y20" i="18"/>
  <c r="V12" i="18"/>
  <c r="V14" i="18"/>
  <c r="V13" i="18"/>
  <c r="V24" i="18"/>
  <c r="V21" i="18"/>
  <c r="V17" i="18"/>
  <c r="V16" i="18"/>
  <c r="V23" i="18"/>
  <c r="V20" i="18"/>
  <c r="S22" i="18"/>
  <c r="S12" i="18"/>
  <c r="S14" i="18"/>
  <c r="S13" i="18"/>
  <c r="S24" i="18"/>
  <c r="S21" i="18"/>
  <c r="S17" i="18"/>
  <c r="S16" i="18"/>
  <c r="S23" i="18"/>
  <c r="S20" i="18"/>
  <c r="P11" i="18"/>
  <c r="P12" i="18"/>
  <c r="P14" i="18"/>
  <c r="P13" i="18"/>
  <c r="P24" i="18"/>
  <c r="P21" i="18"/>
  <c r="P17" i="18"/>
  <c r="P16" i="18"/>
  <c r="P23" i="18"/>
  <c r="P20" i="18"/>
  <c r="M19" i="18"/>
  <c r="M24" i="18"/>
  <c r="M21" i="18"/>
  <c r="J14" i="18"/>
  <c r="J19" i="18"/>
  <c r="J13" i="18"/>
  <c r="J24" i="18"/>
  <c r="J21" i="18"/>
  <c r="J17" i="18"/>
  <c r="J16" i="18"/>
  <c r="J23" i="18"/>
  <c r="J20" i="18"/>
  <c r="G21" i="18"/>
  <c r="G17" i="18"/>
  <c r="G16" i="18"/>
  <c r="G23" i="18"/>
  <c r="G20" i="18"/>
  <c r="D12" i="18"/>
  <c r="D13" i="18"/>
  <c r="D24" i="18"/>
  <c r="D17" i="18"/>
  <c r="D16" i="18"/>
  <c r="D23" i="18"/>
  <c r="D20" i="18"/>
  <c r="V18" i="20"/>
  <c r="V15" i="20"/>
  <c r="V14" i="20"/>
  <c r="V21" i="20"/>
  <c r="S18" i="20"/>
  <c r="S10" i="20"/>
  <c r="P25" i="20"/>
  <c r="P26" i="20"/>
  <c r="P19" i="20"/>
  <c r="P22" i="20"/>
  <c r="P17" i="20"/>
  <c r="P23" i="20"/>
  <c r="P18" i="20"/>
  <c r="P14" i="20"/>
  <c r="P21" i="20"/>
  <c r="P28" i="20"/>
  <c r="M24" i="20"/>
  <c r="M22" i="20"/>
  <c r="M15" i="20"/>
  <c r="M28" i="20"/>
  <c r="J19" i="20"/>
  <c r="J22" i="20"/>
  <c r="J23" i="20"/>
  <c r="J18" i="20"/>
  <c r="J15" i="20"/>
  <c r="J14" i="20"/>
  <c r="J21" i="20"/>
  <c r="J28" i="20"/>
  <c r="G25" i="20"/>
  <c r="G23" i="20"/>
  <c r="G18" i="20"/>
  <c r="G15" i="20"/>
  <c r="G21" i="20"/>
  <c r="G28" i="20"/>
  <c r="D23" i="20"/>
  <c r="D18" i="20"/>
  <c r="D10" i="20"/>
  <c r="D15" i="20"/>
  <c r="D21" i="20"/>
  <c r="D28" i="20"/>
  <c r="Y24" i="20"/>
  <c r="Y23" i="20"/>
  <c r="Y10" i="20"/>
  <c r="Y14" i="20"/>
  <c r="AB14" i="20"/>
  <c r="AB28" i="20"/>
  <c r="AE10" i="20"/>
  <c r="AE14" i="20"/>
  <c r="AE28" i="20"/>
  <c r="AK26" i="20"/>
  <c r="AK24" i="20"/>
  <c r="AK16" i="20"/>
  <c r="AK18" i="20"/>
  <c r="AK21" i="20"/>
  <c r="AK28" i="20"/>
  <c r="AN24" i="20"/>
  <c r="AN16" i="20"/>
  <c r="AN18" i="20"/>
  <c r="AN21" i="20"/>
  <c r="AQ16" i="20"/>
  <c r="AQ22" i="20"/>
  <c r="AQ11" i="20"/>
  <c r="AQ17" i="20"/>
  <c r="AQ23" i="20"/>
  <c r="AQ18" i="20"/>
  <c r="AQ10" i="20"/>
  <c r="AQ15" i="20"/>
  <c r="AQ14" i="20"/>
  <c r="AQ21" i="20"/>
  <c r="AQ28" i="20"/>
  <c r="AT13" i="20"/>
  <c r="AT24" i="20"/>
  <c r="AT16" i="20"/>
  <c r="AT19" i="20"/>
  <c r="AT22" i="20"/>
  <c r="AT11" i="20"/>
  <c r="AT23" i="20"/>
  <c r="AT18" i="20"/>
  <c r="AT10" i="20"/>
  <c r="AT15" i="20"/>
  <c r="AT21" i="20"/>
  <c r="AT28" i="20"/>
  <c r="AW13" i="20"/>
  <c r="AW24" i="20"/>
  <c r="AW16" i="20"/>
  <c r="AW19" i="20"/>
  <c r="AW22" i="20"/>
  <c r="AW11" i="20"/>
  <c r="AW17" i="20"/>
  <c r="AW23" i="20"/>
  <c r="AW18" i="20"/>
  <c r="AW10" i="20"/>
  <c r="AW15" i="20"/>
  <c r="AW21" i="20"/>
  <c r="AW28" i="20"/>
  <c r="AZ13" i="20"/>
  <c r="AZ26" i="20"/>
  <c r="AZ16" i="20"/>
  <c r="AZ19" i="20"/>
  <c r="AZ22" i="20"/>
  <c r="AZ23" i="20"/>
  <c r="AZ18" i="20"/>
  <c r="AZ10" i="20"/>
  <c r="AZ15" i="20"/>
  <c r="AZ21" i="20"/>
  <c r="AZ28" i="20"/>
  <c r="BC27" i="20"/>
  <c r="BC25" i="20"/>
  <c r="BC13" i="20"/>
  <c r="BC26" i="20"/>
  <c r="BC24" i="20"/>
  <c r="BC16" i="20"/>
  <c r="BC19" i="20"/>
  <c r="BC22" i="20"/>
  <c r="BC11" i="20"/>
  <c r="BC17" i="20"/>
  <c r="BC23" i="20"/>
  <c r="BC18" i="20"/>
  <c r="BC10" i="20"/>
  <c r="BC15" i="20"/>
  <c r="BC14" i="20"/>
  <c r="BC21" i="20"/>
  <c r="BC28" i="20"/>
  <c r="BF27" i="20"/>
  <c r="BF25" i="20"/>
  <c r="BF13" i="20"/>
  <c r="BF26" i="20"/>
  <c r="BF24" i="20"/>
  <c r="BF16" i="20"/>
  <c r="BF19" i="20"/>
  <c r="BF22" i="20"/>
  <c r="BF11" i="20"/>
  <c r="BF17" i="20"/>
  <c r="BF23" i="20"/>
  <c r="BF18" i="20"/>
  <c r="BF10" i="20"/>
  <c r="BF15" i="20"/>
  <c r="BF14" i="20"/>
  <c r="BF21" i="20"/>
  <c r="BF28" i="20"/>
  <c r="BI27" i="20"/>
  <c r="BI25" i="20"/>
  <c r="BI13" i="20"/>
  <c r="BI19" i="20"/>
  <c r="BI23" i="20"/>
  <c r="BI18" i="20"/>
  <c r="BI10" i="20"/>
  <c r="BI15" i="20"/>
  <c r="BI14" i="20"/>
  <c r="BI21" i="20"/>
  <c r="BI28" i="20"/>
  <c r="BI12" i="20"/>
  <c r="AW12" i="20"/>
  <c r="AT12" i="20"/>
  <c r="AH24" i="20"/>
  <c r="AH16" i="20"/>
  <c r="AH19" i="20"/>
  <c r="AH22" i="20"/>
  <c r="AH23" i="20"/>
  <c r="AH18" i="20"/>
  <c r="AH10" i="20"/>
  <c r="AH14" i="20"/>
  <c r="AH21" i="20"/>
  <c r="AH28" i="20"/>
  <c r="AW13" i="12"/>
  <c r="AW15" i="12"/>
  <c r="AW26" i="12"/>
  <c r="AW25" i="12"/>
  <c r="AW22" i="12"/>
  <c r="AW16" i="12"/>
  <c r="AW14" i="12"/>
  <c r="AW11" i="12"/>
  <c r="AW19" i="12"/>
  <c r="AW24" i="12"/>
  <c r="AW20" i="12"/>
  <c r="AW18" i="12"/>
  <c r="AW23" i="12"/>
  <c r="AW12" i="12"/>
  <c r="AW17" i="12"/>
  <c r="AW21" i="12"/>
  <c r="AT13" i="12"/>
  <c r="AT15" i="12"/>
  <c r="AT26" i="12"/>
  <c r="AT22" i="12"/>
  <c r="AT16" i="12"/>
  <c r="AT14" i="12"/>
  <c r="AT11" i="12"/>
  <c r="AT19" i="12"/>
  <c r="AT24" i="12"/>
  <c r="AT20" i="12"/>
  <c r="AT18" i="12"/>
  <c r="AT23" i="12"/>
  <c r="AT12" i="12"/>
  <c r="AT17" i="12"/>
  <c r="AT21" i="12"/>
  <c r="AT10" i="12"/>
  <c r="AQ13" i="12"/>
  <c r="AQ15" i="12"/>
  <c r="AQ26" i="12"/>
  <c r="AQ25" i="12"/>
  <c r="AQ22" i="12"/>
  <c r="AQ16" i="12"/>
  <c r="AQ14" i="12"/>
  <c r="AQ11" i="12"/>
  <c r="AQ19" i="12"/>
  <c r="AQ24" i="12"/>
  <c r="AQ20" i="12"/>
  <c r="AQ18" i="12"/>
  <c r="AQ23" i="12"/>
  <c r="AQ12" i="12"/>
  <c r="AQ17" i="12"/>
  <c r="AQ21" i="12"/>
  <c r="AN15" i="12"/>
  <c r="AN25" i="12"/>
  <c r="AN22" i="12"/>
  <c r="AN16" i="12"/>
  <c r="AN14" i="12"/>
  <c r="AN24" i="12"/>
  <c r="AN18" i="12"/>
  <c r="AN23" i="12"/>
  <c r="AN10" i="12"/>
  <c r="AK26" i="12"/>
  <c r="AK25" i="12"/>
  <c r="AK16" i="12"/>
  <c r="AK14" i="12"/>
  <c r="AK19" i="12"/>
  <c r="AK24" i="12"/>
  <c r="AK18" i="12"/>
  <c r="AK23" i="12"/>
  <c r="AH25" i="12"/>
  <c r="AH16" i="12"/>
  <c r="AH14" i="12"/>
  <c r="AH19" i="12"/>
  <c r="AH24" i="12"/>
  <c r="AH18" i="12"/>
  <c r="AH23" i="12"/>
  <c r="AE15" i="12"/>
  <c r="AE26" i="12"/>
  <c r="AE25" i="12"/>
  <c r="AE16" i="12"/>
  <c r="AE24" i="12"/>
  <c r="AE18" i="12"/>
  <c r="AE23" i="12"/>
  <c r="AE17" i="12"/>
  <c r="AE21" i="12"/>
  <c r="AB19" i="12"/>
  <c r="AB20" i="12"/>
  <c r="Y15" i="12"/>
  <c r="Y16" i="12"/>
  <c r="Y14" i="12"/>
  <c r="Y19" i="12"/>
  <c r="Y24" i="12"/>
  <c r="Y18" i="12"/>
  <c r="Y17" i="12"/>
  <c r="V13" i="12"/>
  <c r="V15" i="12"/>
  <c r="V22" i="12"/>
  <c r="V14" i="12"/>
  <c r="V18" i="12"/>
  <c r="V23" i="12"/>
  <c r="V17" i="12"/>
  <c r="S26" i="12"/>
  <c r="S25" i="12"/>
  <c r="S16" i="12"/>
  <c r="S18" i="12"/>
  <c r="S23" i="12"/>
  <c r="S17" i="12"/>
  <c r="P25" i="12"/>
  <c r="P23" i="12"/>
  <c r="M15" i="12"/>
  <c r="M25" i="12"/>
  <c r="M14" i="12"/>
  <c r="M24" i="12"/>
  <c r="M20" i="12"/>
  <c r="M23" i="12"/>
  <c r="M17" i="12"/>
  <c r="D26" i="12"/>
  <c r="D25" i="12"/>
  <c r="D16" i="12"/>
  <c r="D14" i="12"/>
  <c r="D19" i="12"/>
  <c r="D24" i="12"/>
  <c r="D18" i="12"/>
  <c r="D23" i="12"/>
  <c r="D17" i="12"/>
  <c r="G15" i="12"/>
  <c r="G26" i="12"/>
  <c r="G16" i="12"/>
  <c r="G14" i="12"/>
  <c r="G19" i="12"/>
  <c r="G24" i="12"/>
  <c r="G20" i="12"/>
  <c r="G18" i="12"/>
  <c r="G23" i="12"/>
  <c r="G12" i="12"/>
  <c r="G21" i="12"/>
  <c r="J19" i="12"/>
  <c r="J24" i="12"/>
  <c r="J20" i="12"/>
  <c r="J18" i="12"/>
  <c r="J23" i="12"/>
  <c r="J17" i="12"/>
  <c r="J21" i="12"/>
  <c r="EJ26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5" i="12"/>
  <c r="EG17" i="12"/>
  <c r="ED17" i="12"/>
  <c r="EA17" i="12"/>
  <c r="DX17" i="12"/>
  <c r="DU17" i="12"/>
  <c r="DR17" i="12"/>
  <c r="DO17" i="12"/>
  <c r="DL17" i="12"/>
  <c r="DI17" i="12"/>
  <c r="DF17" i="12"/>
  <c r="DC17" i="12"/>
  <c r="CZ17" i="12"/>
  <c r="CW17" i="12"/>
  <c r="CT17" i="12"/>
  <c r="CQ17" i="12"/>
  <c r="CN17" i="12"/>
  <c r="CK17" i="12"/>
  <c r="CH17" i="12"/>
  <c r="CE17" i="12"/>
  <c r="CB17" i="12"/>
  <c r="BY17" i="12"/>
  <c r="BV17" i="12"/>
  <c r="BS17" i="12"/>
  <c r="BP17" i="12"/>
  <c r="BM17" i="12"/>
  <c r="BJ17" i="12"/>
  <c r="BF17" i="12"/>
  <c r="BC17" i="12"/>
  <c r="AZ17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G17" i="19"/>
  <c r="ED17" i="19"/>
  <c r="EA17" i="19"/>
  <c r="DX17" i="19"/>
  <c r="DU17" i="19"/>
  <c r="DR17" i="19"/>
  <c r="DO17" i="19"/>
  <c r="DL17" i="19"/>
  <c r="DI17" i="19"/>
  <c r="DF17" i="19"/>
  <c r="DC17" i="19"/>
  <c r="CZ17" i="19"/>
  <c r="CW17" i="19"/>
  <c r="CT17" i="19"/>
  <c r="CQ17" i="19"/>
  <c r="CN17" i="19"/>
  <c r="CK17" i="19"/>
  <c r="CH17" i="19"/>
  <c r="CE17" i="19"/>
  <c r="CB17" i="19"/>
  <c r="BY17" i="19"/>
  <c r="BV17" i="19"/>
  <c r="BS17" i="19"/>
  <c r="BP17" i="19"/>
  <c r="BM17" i="19"/>
  <c r="BJ17" i="19"/>
  <c r="BC17" i="19"/>
  <c r="AW17" i="19"/>
  <c r="EO24" i="11"/>
  <c r="EL24" i="11"/>
  <c r="EI24" i="11"/>
  <c r="EF24" i="11"/>
  <c r="EC24" i="11"/>
  <c r="DZ24" i="11"/>
  <c r="DW24" i="11"/>
  <c r="DT24" i="11"/>
  <c r="DQ24" i="11"/>
  <c r="DK24" i="11"/>
  <c r="CY24" i="11"/>
  <c r="CV24" i="11"/>
  <c r="CA24" i="11"/>
  <c r="BX24" i="11"/>
  <c r="BU24" i="11"/>
  <c r="BR24" i="11"/>
  <c r="BI24" i="11"/>
  <c r="AN24" i="11"/>
  <c r="BU17" i="20"/>
  <c r="BR17" i="20"/>
  <c r="BO17" i="20"/>
  <c r="BL17" i="20"/>
  <c r="BL11" i="2"/>
  <c r="BF11" i="2"/>
  <c r="BC11" i="2"/>
  <c r="BU14" i="20"/>
  <c r="BR14" i="20"/>
  <c r="BO14" i="20"/>
  <c r="BL14" i="20"/>
  <c r="BU15" i="20"/>
  <c r="BR15" i="20"/>
  <c r="BO15" i="20"/>
  <c r="BL15" i="20"/>
  <c r="BX27" i="20"/>
  <c r="BU11" i="20"/>
  <c r="BR11" i="20"/>
  <c r="BO11" i="20"/>
  <c r="BL11" i="20"/>
  <c r="BX26" i="20"/>
  <c r="BU22" i="20"/>
  <c r="BR22" i="20"/>
  <c r="BO22" i="20"/>
  <c r="AK14" i="2"/>
  <c r="AK19" i="2"/>
  <c r="AT14" i="2"/>
  <c r="AW14" i="2"/>
  <c r="AZ14" i="2"/>
  <c r="BC14" i="2"/>
  <c r="BF14" i="2"/>
  <c r="BI14" i="2"/>
  <c r="AT13" i="2"/>
  <c r="AW13" i="2"/>
  <c r="AZ13" i="2"/>
  <c r="BC13" i="2"/>
  <c r="BF13" i="2"/>
  <c r="BI13" i="2"/>
  <c r="AT19" i="2"/>
  <c r="AW19" i="2"/>
  <c r="AZ19" i="2"/>
  <c r="BC19" i="2"/>
  <c r="BF19" i="2"/>
  <c r="BI19" i="2"/>
  <c r="BL13" i="2"/>
  <c r="BL19" i="2"/>
  <c r="AT19" i="6"/>
  <c r="DN16" i="11"/>
  <c r="V11" i="18"/>
  <c r="S21" i="20"/>
  <c r="J18" i="18"/>
  <c r="AN13" i="18"/>
  <c r="AN15" i="20"/>
  <c r="BF12" i="20"/>
  <c r="M21" i="20"/>
  <c r="BC12" i="20"/>
  <c r="AZ25" i="20"/>
  <c r="BL24" i="18"/>
  <c r="M27" i="20"/>
  <c r="V16" i="12"/>
  <c r="AZ11" i="2"/>
  <c r="BL20" i="18"/>
  <c r="AQ14" i="18"/>
  <c r="V19" i="18"/>
  <c r="AQ10" i="12"/>
  <c r="AQ22" i="18"/>
  <c r="AQ27" i="20"/>
  <c r="AQ13" i="18"/>
  <c r="S19" i="18"/>
  <c r="BL22" i="20"/>
  <c r="AT25" i="20"/>
  <c r="S23" i="20"/>
  <c r="J24" i="20"/>
  <c r="AN22" i="18"/>
  <c r="AN13" i="12"/>
  <c r="AQ24" i="20"/>
  <c r="S27" i="20"/>
  <c r="BL14" i="18"/>
  <c r="AW25" i="20"/>
  <c r="AK15" i="20"/>
  <c r="S11" i="18"/>
  <c r="AZ17" i="19"/>
  <c r="Y22" i="12"/>
  <c r="S14" i="20"/>
  <c r="AT25" i="12"/>
  <c r="AK21" i="18"/>
  <c r="AK10" i="12"/>
  <c r="J25" i="20"/>
  <c r="AQ13" i="20"/>
  <c r="AN21" i="12"/>
  <c r="AN11" i="20"/>
  <c r="AN17" i="12"/>
  <c r="S15" i="20"/>
  <c r="Y25" i="12"/>
  <c r="AZ19" i="6"/>
  <c r="BL13" i="18"/>
  <c r="AK17" i="12"/>
  <c r="BL12" i="18"/>
  <c r="BC18" i="6"/>
  <c r="S28" i="20"/>
  <c r="AN26" i="12"/>
  <c r="S24" i="20"/>
  <c r="AB24" i="12"/>
  <c r="BL14" i="2"/>
  <c r="BO22" i="18"/>
  <c r="AQ26" i="20"/>
  <c r="AN18" i="18"/>
  <c r="AK23" i="20"/>
  <c r="BI11" i="2"/>
  <c r="AK10" i="20"/>
  <c r="AQ19" i="18"/>
  <c r="AZ17" i="20"/>
  <c r="AW10" i="12"/>
  <c r="M16" i="20"/>
  <c r="D19" i="18"/>
  <c r="AB26" i="12"/>
  <c r="BF17" i="19"/>
  <c r="D18" i="18"/>
  <c r="AK17" i="18"/>
  <c r="AE16" i="20"/>
  <c r="P27" i="20"/>
  <c r="CV18" i="6"/>
  <c r="AK14" i="20"/>
  <c r="BL22" i="18"/>
  <c r="AN10" i="20"/>
  <c r="V26" i="12"/>
  <c r="BL23" i="18"/>
  <c r="P19" i="18"/>
  <c r="M23" i="20"/>
  <c r="P24" i="20"/>
  <c r="AK13" i="20"/>
  <c r="AK22" i="20"/>
  <c r="G24" i="20"/>
  <c r="AK16" i="18"/>
  <c r="AQ19" i="2"/>
  <c r="BI19" i="6"/>
  <c r="DN24" i="11"/>
  <c r="AB25" i="12"/>
  <c r="AN19" i="18"/>
  <c r="V19" i="12"/>
  <c r="G16" i="20"/>
  <c r="BL11" i="18"/>
  <c r="AN14" i="20"/>
  <c r="AN14" i="18"/>
  <c r="AK19" i="18"/>
  <c r="BF24" i="11"/>
  <c r="BC24" i="11"/>
  <c r="AN10" i="18"/>
  <c r="AN21" i="18"/>
  <c r="AQ21" i="18"/>
  <c r="AQ10" i="18"/>
  <c r="AQ18" i="18"/>
  <c r="BC18" i="18"/>
  <c r="AZ18" i="18"/>
  <c r="AT18" i="18"/>
  <c r="AW18" i="18"/>
  <c r="AN20" i="12"/>
  <c r="M22" i="12"/>
  <c r="M21" i="12"/>
  <c r="AZ24" i="20"/>
  <c r="Y12" i="20"/>
  <c r="AZ12" i="18"/>
  <c r="D16" i="20"/>
  <c r="CP24" i="11"/>
  <c r="AK18" i="18"/>
  <c r="J22" i="12"/>
  <c r="P22" i="18"/>
  <c r="G22" i="12"/>
  <c r="AH15" i="12"/>
  <c r="AK25" i="20"/>
  <c r="AE22" i="18"/>
  <c r="S24" i="12"/>
  <c r="P15" i="20"/>
  <c r="AT10" i="18"/>
  <c r="AN19" i="20"/>
  <c r="M19" i="12"/>
  <c r="AH25" i="20"/>
  <c r="AZ19" i="18"/>
  <c r="AH11" i="12"/>
  <c r="CD24" i="11"/>
  <c r="AN12" i="12"/>
  <c r="AK12" i="18"/>
  <c r="AW21" i="18"/>
  <c r="AN25" i="20"/>
  <c r="AT27" i="20"/>
  <c r="BC14" i="18"/>
  <c r="AK24" i="18"/>
  <c r="AB12" i="12"/>
  <c r="AW11" i="18"/>
  <c r="AW10" i="18"/>
  <c r="D24" i="20"/>
  <c r="Y25" i="20"/>
  <c r="AW26" i="20"/>
  <c r="AN26" i="20"/>
  <c r="V24" i="12"/>
  <c r="M25" i="20"/>
  <c r="AK15" i="12"/>
  <c r="J26" i="12"/>
  <c r="AT22" i="18"/>
  <c r="AZ14" i="18"/>
  <c r="G17" i="12"/>
  <c r="AZ14" i="20"/>
  <c r="DB24" i="11"/>
  <c r="AW22" i="18"/>
  <c r="BO24" i="11"/>
  <c r="Y18" i="18"/>
  <c r="AN23" i="20"/>
  <c r="AW27" i="20"/>
  <c r="G22" i="20"/>
  <c r="AT11" i="18"/>
  <c r="AZ22" i="18"/>
  <c r="J14" i="12"/>
  <c r="S18" i="18"/>
  <c r="AZ24" i="11"/>
  <c r="CJ24" i="11"/>
  <c r="BC10" i="18"/>
  <c r="AZ27" i="20"/>
  <c r="AH21" i="12"/>
  <c r="AB12" i="20"/>
  <c r="S19" i="12"/>
  <c r="P18" i="18"/>
  <c r="G27" i="20"/>
  <c r="G14" i="20"/>
  <c r="BC24" i="18"/>
  <c r="CG24" i="11"/>
  <c r="CS24" i="11"/>
  <c r="AK19" i="20"/>
  <c r="AT24" i="11"/>
  <c r="AB21" i="12"/>
  <c r="AK12" i="20"/>
  <c r="G17" i="20"/>
  <c r="AK20" i="12"/>
  <c r="V22" i="18"/>
  <c r="P10" i="20"/>
  <c r="AH17" i="20"/>
  <c r="CM24" i="11"/>
  <c r="AH17" i="12"/>
  <c r="J16" i="12"/>
  <c r="AH13" i="20"/>
  <c r="P16" i="20"/>
  <c r="AN12" i="20"/>
  <c r="AH13" i="12"/>
  <c r="BC21" i="18"/>
  <c r="AN27" i="20"/>
  <c r="AK17" i="20"/>
  <c r="AK11" i="2"/>
  <c r="AW14" i="18"/>
  <c r="AN11" i="18"/>
  <c r="AZ21" i="18"/>
  <c r="M18" i="12"/>
  <c r="AQ24" i="11"/>
  <c r="J17" i="20"/>
  <c r="AT21" i="18"/>
  <c r="AE12" i="12"/>
  <c r="M12" i="12"/>
  <c r="J15" i="12"/>
  <c r="AE13" i="20"/>
  <c r="AZ11" i="18"/>
  <c r="AT26" i="20"/>
  <c r="DH24" i="11"/>
  <c r="AE18" i="18"/>
  <c r="J12" i="12"/>
  <c r="M16" i="12"/>
  <c r="AT14" i="18"/>
  <c r="BC11" i="18"/>
  <c r="AQ11" i="18"/>
  <c r="AK21" i="12"/>
  <c r="AE25" i="20"/>
  <c r="D17" i="20"/>
  <c r="P20" i="12"/>
  <c r="D21" i="12"/>
  <c r="M26" i="12"/>
  <c r="P19" i="12"/>
  <c r="J12" i="18"/>
  <c r="S13" i="12"/>
  <c r="J11" i="18"/>
  <c r="G19" i="18"/>
  <c r="V25" i="12"/>
  <c r="P14" i="12"/>
  <c r="M17" i="18"/>
  <c r="AH26" i="12"/>
  <c r="P21" i="12"/>
  <c r="M12" i="18"/>
  <c r="S14" i="12"/>
  <c r="M23" i="18"/>
  <c r="D10" i="18"/>
  <c r="M22" i="18"/>
  <c r="D21" i="18"/>
  <c r="P16" i="12"/>
  <c r="P12" i="12"/>
  <c r="M16" i="18"/>
  <c r="S11" i="12"/>
  <c r="S21" i="12"/>
  <c r="S22" i="12"/>
  <c r="P26" i="12"/>
  <c r="P18" i="12"/>
  <c r="V21" i="12"/>
  <c r="G22" i="18"/>
  <c r="G13" i="18"/>
  <c r="G12" i="18"/>
  <c r="M20" i="18"/>
  <c r="D11" i="12"/>
  <c r="G14" i="18"/>
  <c r="V20" i="12"/>
  <c r="AE22" i="12"/>
  <c r="D13" i="12"/>
  <c r="G10" i="18"/>
  <c r="G18" i="18"/>
  <c r="S20" i="12"/>
  <c r="D14" i="18"/>
  <c r="P15" i="12"/>
  <c r="P24" i="12"/>
  <c r="Y26" i="12"/>
  <c r="M13" i="18"/>
  <c r="S15" i="12"/>
  <c r="AH12" i="12"/>
  <c r="M14" i="18"/>
  <c r="P17" i="12"/>
  <c r="G11" i="12"/>
  <c r="AH20" i="12"/>
  <c r="J11" i="12"/>
  <c r="J25" i="12"/>
  <c r="AE20" i="12"/>
  <c r="S12" i="12"/>
  <c r="D11" i="18"/>
  <c r="D20" i="12"/>
  <c r="G11" i="18"/>
  <c r="G24" i="18"/>
  <c r="AB23" i="12"/>
  <c r="AN22" i="20"/>
  <c r="J26" i="20"/>
  <c r="D12" i="20"/>
  <c r="AN17" i="20"/>
  <c r="V23" i="20"/>
  <c r="D19" i="20"/>
  <c r="S19" i="20"/>
  <c r="D27" i="20"/>
  <c r="AK27" i="20"/>
  <c r="AN28" i="20"/>
  <c r="G12" i="20"/>
  <c r="AH26" i="20"/>
  <c r="V16" i="20"/>
  <c r="V12" i="20"/>
  <c r="V17" i="20"/>
  <c r="M19" i="20"/>
  <c r="Y22" i="20"/>
  <c r="G26" i="20"/>
  <c r="AE26" i="20"/>
  <c r="G11" i="20"/>
  <c r="V19" i="20"/>
  <c r="AQ12" i="20"/>
  <c r="V24" i="20"/>
  <c r="S17" i="20"/>
  <c r="AB19" i="20"/>
  <c r="M13" i="20"/>
  <c r="P11" i="20"/>
  <c r="AE19" i="20"/>
  <c r="S22" i="20"/>
  <c r="G13" i="20"/>
  <c r="AQ19" i="20"/>
  <c r="AE27" i="20"/>
  <c r="D14" i="20"/>
  <c r="V10" i="20"/>
  <c r="AH12" i="20"/>
  <c r="AQ11" i="2"/>
  <c r="AE10" i="8"/>
  <c r="AE21" i="20"/>
  <c r="AE24" i="20"/>
  <c r="AE22" i="20"/>
  <c r="AE18" i="20"/>
  <c r="AE23" i="20"/>
  <c r="AE15" i="20"/>
  <c r="AE17" i="20"/>
  <c r="AE12" i="20"/>
  <c r="AE13" i="12"/>
  <c r="AE11" i="12"/>
  <c r="AE10" i="12"/>
  <c r="AE19" i="12"/>
  <c r="AE14" i="12"/>
  <c r="AE21" i="18"/>
  <c r="AE11" i="18"/>
  <c r="AE12" i="18"/>
  <c r="AE13" i="18"/>
  <c r="S10" i="18"/>
  <c r="AZ12" i="20"/>
  <c r="AN13" i="20"/>
  <c r="AB13" i="20"/>
  <c r="AK11" i="12"/>
  <c r="M14" i="20"/>
  <c r="M10" i="20"/>
  <c r="V28" i="20"/>
  <c r="AH27" i="20"/>
  <c r="AB15" i="12"/>
  <c r="AB27" i="20"/>
  <c r="AB22" i="20"/>
  <c r="V12" i="12"/>
  <c r="AB25" i="20"/>
  <c r="AB11" i="18"/>
  <c r="Y13" i="12"/>
  <c r="Y11" i="18"/>
  <c r="AB18" i="20"/>
  <c r="J10" i="12"/>
  <c r="Y27" i="20"/>
  <c r="AB15" i="20"/>
  <c r="AH22" i="12"/>
  <c r="J10" i="18"/>
  <c r="Y26" i="20"/>
  <c r="AB10" i="12"/>
  <c r="V27" i="20"/>
  <c r="AK22" i="18"/>
  <c r="Y12" i="12"/>
  <c r="Y20" i="12"/>
  <c r="AK10" i="18"/>
  <c r="AB13" i="12"/>
  <c r="P13" i="20"/>
  <c r="Y17" i="18"/>
  <c r="AB18" i="12"/>
  <c r="AB21" i="20"/>
  <c r="Y23" i="12"/>
  <c r="AH11" i="20"/>
  <c r="AB11" i="12"/>
  <c r="Y15" i="20"/>
  <c r="Y18" i="20"/>
  <c r="AB19" i="18"/>
  <c r="J10" i="20"/>
  <c r="AK14" i="18"/>
  <c r="AK22" i="12"/>
  <c r="AB22" i="12"/>
  <c r="AQ12" i="2"/>
  <c r="AK13" i="12"/>
  <c r="AK13" i="2"/>
  <c r="AB24" i="20"/>
  <c r="V10" i="12"/>
  <c r="AN11" i="12"/>
  <c r="V11" i="12"/>
  <c r="M11" i="12"/>
  <c r="AB16" i="18"/>
  <c r="AK11" i="20"/>
  <c r="AB17" i="20"/>
  <c r="M17" i="20"/>
  <c r="AB16" i="20"/>
  <c r="V10" i="18"/>
  <c r="AB17" i="12"/>
  <c r="M10" i="18"/>
  <c r="M10" i="12"/>
  <c r="AB26" i="20"/>
  <c r="J13" i="20"/>
  <c r="Y17" i="20"/>
  <c r="AE20" i="18"/>
  <c r="AE19" i="18"/>
  <c r="AE14" i="18"/>
  <c r="S10" i="12"/>
  <c r="AZ11" i="20"/>
  <c r="AW14" i="20"/>
  <c r="Y14" i="18"/>
  <c r="AB11" i="20"/>
  <c r="G10" i="20"/>
  <c r="P12" i="20"/>
  <c r="J11" i="20"/>
  <c r="AT14" i="20"/>
  <c r="P11" i="12"/>
  <c r="Y16" i="18"/>
  <c r="Y22" i="18"/>
  <c r="V11" i="20"/>
  <c r="Y12" i="18"/>
  <c r="AK12" i="12"/>
  <c r="M11" i="18"/>
  <c r="AB13" i="18"/>
  <c r="AB14" i="12"/>
  <c r="P10" i="18"/>
  <c r="M12" i="20"/>
  <c r="AB12" i="18"/>
  <c r="AB22" i="18"/>
  <c r="M11" i="20"/>
  <c r="AH11" i="8"/>
  <c r="Y10" i="18"/>
  <c r="AB16" i="12"/>
  <c r="Y10" i="12"/>
  <c r="AK13" i="18"/>
  <c r="DM18" i="6" l="1"/>
  <c r="DM19" i="6"/>
  <c r="BN19" i="2"/>
  <c r="BW14" i="20"/>
  <c r="AN19" i="12"/>
  <c r="AH10" i="12"/>
  <c r="DE24" i="11"/>
  <c r="G13" i="12"/>
  <c r="AT17" i="20"/>
  <c r="BW17" i="20" s="1"/>
  <c r="V18" i="18"/>
  <c r="G25" i="12"/>
  <c r="J13" i="12"/>
  <c r="AZ10" i="18"/>
  <c r="D12" i="12"/>
  <c r="D22" i="12"/>
  <c r="P13" i="12"/>
  <c r="M18" i="18"/>
  <c r="P22" i="12"/>
  <c r="D15" i="12"/>
  <c r="D26" i="20"/>
  <c r="V25" i="20"/>
  <c r="S16" i="20"/>
  <c r="J12" i="20"/>
  <c r="G19" i="20"/>
  <c r="D11" i="20"/>
  <c r="D25" i="20"/>
  <c r="V22" i="20"/>
  <c r="S25" i="20"/>
  <c r="M26" i="20"/>
  <c r="AQ25" i="20"/>
  <c r="AE11" i="20"/>
  <c r="Y11" i="12"/>
  <c r="Y21" i="12"/>
  <c r="AB18" i="18"/>
  <c r="AB10" i="20"/>
  <c r="M18" i="20"/>
  <c r="Y21" i="20"/>
  <c r="J16" i="20"/>
  <c r="J10" i="8"/>
  <c r="AH15" i="20"/>
  <c r="AB23" i="20"/>
  <c r="BW15" i="20" l="1"/>
  <c r="J27" i="20"/>
  <c r="P10" i="12"/>
  <c r="Y19" i="20"/>
  <c r="AB10" i="18"/>
  <c r="BE10" i="8" l="1"/>
  <c r="BN11" i="2"/>
  <c r="BH12" i="12"/>
  <c r="EI12" i="12" s="1"/>
  <c r="BH21" i="12"/>
  <c r="EI21" i="12" s="1"/>
  <c r="BH17" i="12"/>
  <c r="EI17" i="12" s="1"/>
  <c r="BH17" i="19"/>
  <c r="EI17" i="19" s="1"/>
  <c r="AQ13" i="2"/>
  <c r="BN13" i="2" s="1"/>
  <c r="AQ23" i="2"/>
  <c r="AW24" i="11"/>
  <c r="AK11" i="18"/>
  <c r="G10" i="12"/>
  <c r="M13" i="12"/>
  <c r="AQ14" i="2"/>
  <c r="Y28" i="20"/>
  <c r="BN14" i="2" l="1"/>
  <c r="J22" i="18"/>
  <c r="D13" i="20"/>
  <c r="D10" i="12"/>
  <c r="V13" i="20"/>
  <c r="V26" i="20"/>
  <c r="Y13" i="20"/>
  <c r="Y16" i="20"/>
  <c r="Y11" i="20"/>
  <c r="BW11" i="20" l="1"/>
  <c r="CJ11" i="11"/>
  <c r="CJ22" i="11"/>
  <c r="CJ18" i="11"/>
  <c r="CJ12" i="11"/>
  <c r="CG11" i="11"/>
  <c r="CG22" i="11"/>
  <c r="CG21" i="11"/>
  <c r="CG23" i="11"/>
  <c r="CG18" i="11"/>
  <c r="CG12" i="11"/>
  <c r="CG16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1" i="12"/>
  <c r="EG22" i="12"/>
  <c r="ED22" i="12"/>
  <c r="EA22" i="12"/>
  <c r="DX22" i="12"/>
  <c r="DU22" i="12"/>
  <c r="DR22" i="12"/>
  <c r="DO22" i="12"/>
  <c r="DL22" i="12"/>
  <c r="DI22" i="12"/>
  <c r="DF22" i="12"/>
  <c r="DC22" i="12"/>
  <c r="CZ22" i="12"/>
  <c r="CW22" i="12"/>
  <c r="CT22" i="12"/>
  <c r="CQ22" i="12"/>
  <c r="CN22" i="12"/>
  <c r="CK22" i="12"/>
  <c r="CH22" i="12"/>
  <c r="CE22" i="12"/>
  <c r="CB22" i="12"/>
  <c r="BY22" i="12"/>
  <c r="BV22" i="12"/>
  <c r="BS22" i="12"/>
  <c r="BP22" i="12"/>
  <c r="BM22" i="12"/>
  <c r="BJ22" i="12"/>
  <c r="BF22" i="12"/>
  <c r="BC22" i="12"/>
  <c r="AZ22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EG23" i="19"/>
  <c r="ED23" i="19"/>
  <c r="EA23" i="19"/>
  <c r="DX23" i="19"/>
  <c r="DU23" i="19"/>
  <c r="DR23" i="19"/>
  <c r="DO23" i="19"/>
  <c r="DL23" i="19"/>
  <c r="DI23" i="19"/>
  <c r="DF23" i="19"/>
  <c r="DC23" i="19"/>
  <c r="CZ23" i="19"/>
  <c r="CW23" i="19"/>
  <c r="CT23" i="19"/>
  <c r="CQ23" i="19"/>
  <c r="CN23" i="19"/>
  <c r="CK23" i="19"/>
  <c r="CH23" i="19"/>
  <c r="CE23" i="19"/>
  <c r="CB23" i="19"/>
  <c r="BY23" i="19"/>
  <c r="BV23" i="19"/>
  <c r="BS23" i="19"/>
  <c r="BP23" i="19"/>
  <c r="BM23" i="19"/>
  <c r="BJ23" i="19"/>
  <c r="BF23" i="19"/>
  <c r="BC23" i="19"/>
  <c r="AZ23" i="19"/>
  <c r="AW23" i="19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F15" i="6"/>
  <c r="BC15" i="6"/>
  <c r="AZ15" i="6"/>
  <c r="AT15" i="6"/>
  <c r="BX24" i="20"/>
  <c r="BU19" i="20"/>
  <c r="BR19" i="20"/>
  <c r="BO19" i="20"/>
  <c r="BL19" i="20"/>
  <c r="D22" i="20"/>
  <c r="BW22" i="20" s="1"/>
  <c r="J15" i="6"/>
  <c r="CJ10" i="11"/>
  <c r="CG10" i="11"/>
  <c r="CJ21" i="11"/>
  <c r="CJ23" i="11"/>
  <c r="CJ16" i="11"/>
  <c r="D22" i="18"/>
  <c r="BW19" i="20" l="1"/>
  <c r="BH22" i="12"/>
  <c r="BH24" i="12"/>
  <c r="EI24" i="12" s="1"/>
  <c r="BH25" i="12"/>
  <c r="BH20" i="12"/>
  <c r="S15" i="6"/>
  <c r="CJ14" i="11"/>
  <c r="CG25" i="11"/>
  <c r="AW15" i="6"/>
  <c r="BF23" i="11"/>
  <c r="CG14" i="11"/>
  <c r="CJ25" i="11"/>
  <c r="DM15" i="6" l="1"/>
  <c r="BH23" i="19"/>
  <c r="EI23" i="19" s="1"/>
  <c r="EI20" i="12"/>
  <c r="BX23" i="20"/>
  <c r="BU10" i="20"/>
  <c r="BR10" i="20"/>
  <c r="BO10" i="20"/>
  <c r="BL10" i="20"/>
  <c r="BX22" i="20"/>
  <c r="BU28" i="20"/>
  <c r="BR28" i="20"/>
  <c r="BO28" i="20"/>
  <c r="BL28" i="20"/>
  <c r="BX21" i="20"/>
  <c r="BU18" i="20"/>
  <c r="BR18" i="20"/>
  <c r="BO18" i="20"/>
  <c r="BL18" i="20"/>
  <c r="BO24" i="2"/>
  <c r="BL15" i="2"/>
  <c r="BI15" i="2"/>
  <c r="BF15" i="2"/>
  <c r="BC15" i="2"/>
  <c r="AZ15" i="2"/>
  <c r="AW15" i="2"/>
  <c r="AT15" i="2"/>
  <c r="AQ15" i="2"/>
  <c r="AK15" i="2"/>
  <c r="BO23" i="2"/>
  <c r="BL18" i="2"/>
  <c r="BI18" i="2"/>
  <c r="BF18" i="2"/>
  <c r="BC18" i="2"/>
  <c r="AZ18" i="2"/>
  <c r="AW18" i="2"/>
  <c r="AT18" i="2"/>
  <c r="BO22" i="2"/>
  <c r="BI21" i="2"/>
  <c r="BF21" i="2"/>
  <c r="BC21" i="2"/>
  <c r="AZ21" i="2"/>
  <c r="AT21" i="2"/>
  <c r="AQ21" i="2"/>
  <c r="AK21" i="2"/>
  <c r="BL21" i="2"/>
  <c r="AQ18" i="2"/>
  <c r="AK18" i="2"/>
  <c r="AW21" i="2"/>
  <c r="BN21" i="2" l="1"/>
  <c r="BN18" i="2"/>
  <c r="BN15" i="2"/>
  <c r="BW18" i="20"/>
  <c r="BW10" i="20"/>
  <c r="AZ10" i="2"/>
  <c r="BC10" i="2"/>
  <c r="BF10" i="2"/>
  <c r="BI10" i="2"/>
  <c r="BL10" i="2"/>
  <c r="BO21" i="2"/>
  <c r="BL26" i="20"/>
  <c r="BO26" i="20"/>
  <c r="BR26" i="20"/>
  <c r="BU26" i="20"/>
  <c r="BX18" i="20"/>
  <c r="BX19" i="20"/>
  <c r="BO24" i="20"/>
  <c r="BR24" i="20"/>
  <c r="BU24" i="20"/>
  <c r="BX20" i="20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E13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AH18" i="1"/>
  <c r="V18" i="1"/>
  <c r="S18" i="1"/>
  <c r="M18" i="1"/>
  <c r="J18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S14" i="1"/>
  <c r="BX20" i="1"/>
  <c r="BX19" i="1"/>
  <c r="BX18" i="1"/>
  <c r="BX17" i="1"/>
  <c r="BX16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V20" i="1"/>
  <c r="S20" i="1"/>
  <c r="J20" i="1"/>
  <c r="BL24" i="20"/>
  <c r="J13" i="1"/>
  <c r="M14" i="1"/>
  <c r="M13" i="1"/>
  <c r="AQ10" i="2"/>
  <c r="P20" i="1"/>
  <c r="M20" i="1"/>
  <c r="S13" i="1"/>
  <c r="P18" i="1"/>
  <c r="P14" i="1"/>
  <c r="P13" i="1"/>
  <c r="AH13" i="1"/>
  <c r="AE18" i="1"/>
  <c r="AB14" i="1"/>
  <c r="AB18" i="1"/>
  <c r="BW24" i="20" l="1"/>
  <c r="G14" i="1"/>
  <c r="V13" i="1"/>
  <c r="V14" i="1"/>
  <c r="Y18" i="1"/>
  <c r="Y20" i="1"/>
  <c r="AK10" i="2"/>
  <c r="AB20" i="1"/>
  <c r="AB13" i="1"/>
  <c r="Y14" i="1"/>
  <c r="J14" i="1"/>
  <c r="Y13" i="1"/>
  <c r="G18" i="1" l="1"/>
  <c r="G13" i="1"/>
  <c r="G20" i="1"/>
  <c r="BW20" i="1" s="1"/>
  <c r="BW18" i="1" l="1"/>
  <c r="BW14" i="1"/>
  <c r="BW13" i="1"/>
  <c r="S10" i="2"/>
  <c r="BN10" i="2" l="1"/>
  <c r="AE16" i="8" l="1"/>
  <c r="AE17" i="8"/>
  <c r="AE22" i="8"/>
  <c r="AE19" i="8"/>
  <c r="AE13" i="8"/>
  <c r="AE12" i="8"/>
  <c r="AE11" i="8"/>
  <c r="EO22" i="11" l="1"/>
  <c r="EL22" i="11"/>
  <c r="EI22" i="11"/>
  <c r="EF22" i="11"/>
  <c r="EC22" i="11"/>
  <c r="DZ22" i="11"/>
  <c r="DW22" i="11"/>
  <c r="DT22" i="11"/>
  <c r="DQ22" i="11"/>
  <c r="DN22" i="11"/>
  <c r="DK22" i="11"/>
  <c r="DH22" i="11"/>
  <c r="DE22" i="11"/>
  <c r="DB22" i="11"/>
  <c r="CY22" i="11"/>
  <c r="CV22" i="11"/>
  <c r="CS22" i="11"/>
  <c r="CP22" i="11"/>
  <c r="CM22" i="11"/>
  <c r="CD22" i="11"/>
  <c r="CA22" i="11"/>
  <c r="BX22" i="11"/>
  <c r="BL22" i="11"/>
  <c r="BI22" i="11"/>
  <c r="BF22" i="11"/>
  <c r="BC22" i="11"/>
  <c r="AZ22" i="11"/>
  <c r="AW22" i="11"/>
  <c r="AT22" i="11"/>
  <c r="AQ22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DE11" i="11"/>
  <c r="DB11" i="11"/>
  <c r="CY11" i="11"/>
  <c r="CV11" i="11"/>
  <c r="CS11" i="11"/>
  <c r="CP11" i="11"/>
  <c r="CM11" i="11"/>
  <c r="CD11" i="11"/>
  <c r="CA11" i="11"/>
  <c r="BX11" i="11"/>
  <c r="BU11" i="11"/>
  <c r="BR11" i="11"/>
  <c r="BO11" i="11"/>
  <c r="BI11" i="11"/>
  <c r="BF11" i="11"/>
  <c r="BC11" i="11"/>
  <c r="AZ11" i="11"/>
  <c r="AW11" i="11"/>
  <c r="AT11" i="11"/>
  <c r="AQ11" i="11"/>
  <c r="AN11" i="11"/>
  <c r="EO26" i="11"/>
  <c r="EL26" i="11"/>
  <c r="EI26" i="11"/>
  <c r="EF26" i="11"/>
  <c r="EC26" i="11"/>
  <c r="DZ26" i="11"/>
  <c r="DW26" i="11"/>
  <c r="DT26" i="11"/>
  <c r="DQ26" i="11"/>
  <c r="DN26" i="11"/>
  <c r="DK26" i="11"/>
  <c r="DH26" i="11"/>
  <c r="DE26" i="11"/>
  <c r="DB26" i="11"/>
  <c r="CY26" i="11"/>
  <c r="CV26" i="11"/>
  <c r="CS26" i="11"/>
  <c r="CP26" i="11"/>
  <c r="CM26" i="11"/>
  <c r="CJ26" i="11"/>
  <c r="CG26" i="11"/>
  <c r="CD26" i="11"/>
  <c r="CA26" i="11"/>
  <c r="BL26" i="11"/>
  <c r="BI26" i="11"/>
  <c r="BF26" i="11"/>
  <c r="BC26" i="11"/>
  <c r="AZ26" i="11"/>
  <c r="AW26" i="11"/>
  <c r="AT26" i="11"/>
  <c r="AQ26" i="11"/>
  <c r="BO26" i="11"/>
  <c r="BU26" i="11"/>
  <c r="BR26" i="11"/>
  <c r="AN26" i="11"/>
  <c r="BU22" i="11"/>
  <c r="AN22" i="11"/>
  <c r="BO22" i="11"/>
  <c r="BR22" i="11"/>
  <c r="BL11" i="11"/>
  <c r="BX26" i="11"/>
  <c r="EQ22" i="11" l="1"/>
  <c r="EQ11" i="11"/>
  <c r="CA14" i="11" l="1"/>
  <c r="BX14" i="11"/>
  <c r="BU14" i="11"/>
  <c r="BR14" i="11"/>
  <c r="BO14" i="11"/>
  <c r="BL14" i="11"/>
  <c r="BI14" i="11"/>
  <c r="BF14" i="11"/>
  <c r="BC14" i="11"/>
  <c r="AW14" i="11"/>
  <c r="AT14" i="11"/>
  <c r="AN14" i="11"/>
  <c r="EO16" i="11"/>
  <c r="EL16" i="11"/>
  <c r="EI16" i="11"/>
  <c r="EF16" i="11"/>
  <c r="EC16" i="11"/>
  <c r="DZ16" i="11"/>
  <c r="DW16" i="11"/>
  <c r="DT16" i="11"/>
  <c r="DQ16" i="11"/>
  <c r="DK16" i="11"/>
  <c r="DH16" i="11"/>
  <c r="DB16" i="11"/>
  <c r="CY16" i="11"/>
  <c r="CV16" i="11"/>
  <c r="CD16" i="11"/>
  <c r="CA16" i="11"/>
  <c r="BX16" i="11"/>
  <c r="BU16" i="11"/>
  <c r="BR16" i="11"/>
  <c r="BO16" i="11"/>
  <c r="BI16" i="11"/>
  <c r="BF16" i="11"/>
  <c r="AQ16" i="11"/>
  <c r="AN16" i="11"/>
  <c r="ER23" i="11"/>
  <c r="ER22" i="11"/>
  <c r="ER21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D12" i="11"/>
  <c r="CA12" i="11"/>
  <c r="BX12" i="11"/>
  <c r="BU12" i="11"/>
  <c r="BR12" i="11"/>
  <c r="BO12" i="11"/>
  <c r="BL12" i="11"/>
  <c r="BF12" i="11"/>
  <c r="BC12" i="11"/>
  <c r="AZ12" i="11"/>
  <c r="AW12" i="11"/>
  <c r="AT12" i="11"/>
  <c r="AQ12" i="11"/>
  <c r="AN12" i="11"/>
  <c r="ER20" i="11"/>
  <c r="ER19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E18" i="11"/>
  <c r="DB18" i="11"/>
  <c r="CY18" i="11"/>
  <c r="CV18" i="11"/>
  <c r="CS18" i="11"/>
  <c r="CP18" i="11"/>
  <c r="CM18" i="11"/>
  <c r="CD18" i="11"/>
  <c r="CA18" i="11"/>
  <c r="BX18" i="11"/>
  <c r="BU18" i="11"/>
  <c r="BR18" i="11"/>
  <c r="BO18" i="11"/>
  <c r="BL18" i="11"/>
  <c r="BI18" i="11"/>
  <c r="BF18" i="11"/>
  <c r="BC18" i="11"/>
  <c r="AZ18" i="11"/>
  <c r="AW18" i="11"/>
  <c r="AT18" i="11"/>
  <c r="AQ18" i="11"/>
  <c r="AN18" i="11"/>
  <c r="ER18" i="11"/>
  <c r="ER17" i="11"/>
  <c r="ER16" i="11"/>
  <c r="DE16" i="11"/>
  <c r="BC16" i="11"/>
  <c r="AZ16" i="11"/>
  <c r="CP16" i="11"/>
  <c r="AT16" i="11"/>
  <c r="CS16" i="11"/>
  <c r="CM16" i="11"/>
  <c r="CM12" i="11"/>
  <c r="AW16" i="11"/>
  <c r="EQ16" i="11" l="1"/>
  <c r="EQ18" i="11"/>
  <c r="BI12" i="11"/>
  <c r="EQ12" i="11" s="1"/>
  <c r="CD14" i="11"/>
  <c r="AQ14" i="11"/>
  <c r="EQ14" i="11" l="1"/>
  <c r="Y12" i="10"/>
  <c r="BO16" i="9"/>
  <c r="BO15" i="9"/>
  <c r="BL16" i="9"/>
  <c r="BI16" i="9"/>
  <c r="BF16" i="9"/>
  <c r="BC16" i="9"/>
  <c r="AZ16" i="9"/>
  <c r="AW16" i="9"/>
  <c r="AT16" i="9"/>
  <c r="AQ16" i="9"/>
  <c r="AN16" i="9"/>
  <c r="V16" i="9"/>
  <c r="BO14" i="9"/>
  <c r="BL14" i="9"/>
  <c r="BI14" i="9"/>
  <c r="BF14" i="9"/>
  <c r="BC14" i="9"/>
  <c r="AZ14" i="9"/>
  <c r="AW14" i="9"/>
  <c r="AT14" i="9"/>
  <c r="AQ14" i="9"/>
  <c r="AN14" i="9"/>
  <c r="V14" i="9"/>
  <c r="BO13" i="9"/>
  <c r="BL18" i="9"/>
  <c r="BI18" i="9"/>
  <c r="BF18" i="9"/>
  <c r="BC18" i="9"/>
  <c r="AZ18" i="9"/>
  <c r="AW18" i="9"/>
  <c r="AT18" i="9"/>
  <c r="AQ18" i="9"/>
  <c r="AN18" i="9"/>
  <c r="AK18" i="9"/>
  <c r="V18" i="9"/>
  <c r="BF15" i="8"/>
  <c r="BF14" i="8"/>
  <c r="BC17" i="8"/>
  <c r="AZ17" i="8"/>
  <c r="AW17" i="8"/>
  <c r="AT17" i="8"/>
  <c r="AQ17" i="8"/>
  <c r="AN17" i="8"/>
  <c r="AH17" i="8"/>
  <c r="AB17" i="8"/>
  <c r="V17" i="8"/>
  <c r="S17" i="8"/>
  <c r="P17" i="8"/>
  <c r="BF13" i="8"/>
  <c r="BC22" i="8"/>
  <c r="AZ22" i="8"/>
  <c r="AW22" i="8"/>
  <c r="AT22" i="8"/>
  <c r="AQ22" i="8"/>
  <c r="AK22" i="8"/>
  <c r="AH22" i="8"/>
  <c r="BF12" i="8"/>
  <c r="BC12" i="8"/>
  <c r="AZ12" i="8"/>
  <c r="BF11" i="8"/>
  <c r="AW19" i="8"/>
  <c r="AT19" i="8"/>
  <c r="AQ19" i="8"/>
  <c r="AN19" i="8"/>
  <c r="BF10" i="8"/>
  <c r="BC11" i="8"/>
  <c r="AZ11" i="8"/>
  <c r="AW11" i="8"/>
  <c r="DN24" i="6"/>
  <c r="DK26" i="6"/>
  <c r="DH26" i="6"/>
  <c r="DE26" i="6"/>
  <c r="DB26" i="6"/>
  <c r="CY26" i="6"/>
  <c r="CV26" i="6"/>
  <c r="CS26" i="6"/>
  <c r="CP26" i="6"/>
  <c r="CM26" i="6"/>
  <c r="CJ26" i="6"/>
  <c r="CG26" i="6"/>
  <c r="CD26" i="6"/>
  <c r="CA26" i="6"/>
  <c r="BX26" i="6"/>
  <c r="BU26" i="6"/>
  <c r="BR26" i="6"/>
  <c r="BO26" i="6"/>
  <c r="BL26" i="6"/>
  <c r="BI26" i="6"/>
  <c r="BF26" i="6"/>
  <c r="BC26" i="6"/>
  <c r="AZ26" i="6"/>
  <c r="AW26" i="6"/>
  <c r="AT26" i="6"/>
  <c r="J26" i="6"/>
  <c r="DN23" i="6"/>
  <c r="DK20" i="6"/>
  <c r="DH20" i="6"/>
  <c r="DE20" i="6"/>
  <c r="DB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W20" i="6"/>
  <c r="S20" i="6"/>
  <c r="DN22" i="6"/>
  <c r="DN21" i="6"/>
  <c r="DN20" i="6"/>
  <c r="DK12" i="6"/>
  <c r="DH12" i="6"/>
  <c r="DE12" i="6"/>
  <c r="DB12" i="6"/>
  <c r="CY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AT12" i="6"/>
  <c r="DN19" i="6"/>
  <c r="DK16" i="6"/>
  <c r="DH16" i="6"/>
  <c r="DE16" i="6"/>
  <c r="DB16" i="6"/>
  <c r="CY16" i="6"/>
  <c r="CV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AW16" i="6"/>
  <c r="AT16" i="6"/>
  <c r="DN18" i="6"/>
  <c r="DK13" i="6"/>
  <c r="DH13" i="6"/>
  <c r="DE13" i="6"/>
  <c r="DB13" i="6"/>
  <c r="CY13" i="6"/>
  <c r="CV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AT13" i="6"/>
  <c r="S13" i="6"/>
  <c r="DN17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F24" i="6"/>
  <c r="BC24" i="6"/>
  <c r="AW24" i="6"/>
  <c r="DN16" i="6"/>
  <c r="DK21" i="6"/>
  <c r="DH21" i="6"/>
  <c r="DE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AW21" i="6"/>
  <c r="AT21" i="6"/>
  <c r="S21" i="6"/>
  <c r="J21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7" i="6"/>
  <c r="DH17" i="6"/>
  <c r="DE17" i="6"/>
  <c r="DB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T17" i="6"/>
  <c r="DN11" i="6"/>
  <c r="DK25" i="6"/>
  <c r="DH25" i="6"/>
  <c r="DE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BX12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V19" i="1"/>
  <c r="S19" i="1"/>
  <c r="P19" i="1"/>
  <c r="J19" i="1"/>
  <c r="BX11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V21" i="1"/>
  <c r="S21" i="1"/>
  <c r="J21" i="1"/>
  <c r="BX10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AH17" i="1"/>
  <c r="V17" i="1"/>
  <c r="S17" i="1"/>
  <c r="P17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23" i="11"/>
  <c r="EL23" i="11"/>
  <c r="EI23" i="11"/>
  <c r="EF23" i="11"/>
  <c r="EC23" i="11"/>
  <c r="DZ23" i="11"/>
  <c r="DW23" i="11"/>
  <c r="DT23" i="11"/>
  <c r="DQ23" i="11"/>
  <c r="DK23" i="11"/>
  <c r="CY23" i="11"/>
  <c r="CV23" i="11"/>
  <c r="CD23" i="11"/>
  <c r="CA23" i="11"/>
  <c r="BX23" i="11"/>
  <c r="BU23" i="11"/>
  <c r="AZ23" i="11"/>
  <c r="ER15" i="11"/>
  <c r="ER14" i="11"/>
  <c r="EO10" i="11"/>
  <c r="EL10" i="11"/>
  <c r="EI10" i="11"/>
  <c r="EF10" i="11"/>
  <c r="EC10" i="11"/>
  <c r="DZ10" i="11"/>
  <c r="DW10" i="11"/>
  <c r="DT10" i="11"/>
  <c r="DQ10" i="11"/>
  <c r="DN10" i="11"/>
  <c r="DK10" i="11"/>
  <c r="DH10" i="11"/>
  <c r="ER13" i="11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B21" i="11"/>
  <c r="CY21" i="11"/>
  <c r="CV21" i="11"/>
  <c r="CD21" i="11"/>
  <c r="CA21" i="11"/>
  <c r="BX21" i="11"/>
  <c r="BU21" i="11"/>
  <c r="BR21" i="11"/>
  <c r="BO21" i="11"/>
  <c r="BL21" i="11"/>
  <c r="BI21" i="11"/>
  <c r="BF21" i="11"/>
  <c r="AZ21" i="11"/>
  <c r="AT21" i="11"/>
  <c r="AQ21" i="11"/>
  <c r="ER12" i="11"/>
  <c r="EO25" i="11"/>
  <c r="EL25" i="11"/>
  <c r="EI25" i="11"/>
  <c r="EF25" i="11"/>
  <c r="EC25" i="11"/>
  <c r="DZ25" i="11"/>
  <c r="DW25" i="11"/>
  <c r="DT25" i="11"/>
  <c r="DQ25" i="11"/>
  <c r="DN25" i="11"/>
  <c r="DK25" i="11"/>
  <c r="DH25" i="11"/>
  <c r="DE25" i="11"/>
  <c r="DB25" i="11"/>
  <c r="CY25" i="11"/>
  <c r="CV25" i="11"/>
  <c r="CA25" i="11"/>
  <c r="BI25" i="11"/>
  <c r="ER11" i="11"/>
  <c r="ER10" i="11"/>
  <c r="EO13" i="11"/>
  <c r="EL13" i="11"/>
  <c r="EI13" i="11"/>
  <c r="DZ13" i="11"/>
  <c r="DW13" i="11"/>
  <c r="DT13" i="11"/>
  <c r="DQ13" i="11"/>
  <c r="DN13" i="11"/>
  <c r="DK13" i="11"/>
  <c r="DH13" i="11"/>
  <c r="DE13" i="11"/>
  <c r="CS13" i="11"/>
  <c r="CP13" i="11"/>
  <c r="CM13" i="11"/>
  <c r="CJ13" i="11"/>
  <c r="CG13" i="11"/>
  <c r="CD13" i="11"/>
  <c r="CA13" i="11"/>
  <c r="BX13" i="11"/>
  <c r="BL13" i="11"/>
  <c r="BI13" i="11"/>
  <c r="BF13" i="11"/>
  <c r="BC13" i="11"/>
  <c r="AZ13" i="11"/>
  <c r="AW13" i="11"/>
  <c r="AT13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3" i="11"/>
  <c r="BO13" i="11"/>
  <c r="AN13" i="11"/>
  <c r="BR13" i="11"/>
  <c r="BO25" i="11"/>
  <c r="BR25" i="11"/>
  <c r="J25" i="6"/>
  <c r="J16" i="6"/>
  <c r="S25" i="6"/>
  <c r="G21" i="1"/>
  <c r="AN21" i="11"/>
  <c r="AZ16" i="6"/>
  <c r="BC16" i="6"/>
  <c r="DB21" i="6"/>
  <c r="AZ11" i="6"/>
  <c r="AN11" i="8"/>
  <c r="AZ24" i="6"/>
  <c r="DN23" i="11"/>
  <c r="AW12" i="8"/>
  <c r="AQ23" i="11"/>
  <c r="BI11" i="6"/>
  <c r="BC11" i="6"/>
  <c r="AZ19" i="8"/>
  <c r="CY17" i="6"/>
  <c r="EC13" i="11"/>
  <c r="CV10" i="6"/>
  <c r="J17" i="1"/>
  <c r="CV10" i="11"/>
  <c r="BC10" i="6"/>
  <c r="AT12" i="8"/>
  <c r="CS10" i="11"/>
  <c r="BI23" i="11"/>
  <c r="M17" i="1"/>
  <c r="EF13" i="11"/>
  <c r="AQ11" i="8"/>
  <c r="CV17" i="6"/>
  <c r="DE21" i="11"/>
  <c r="AT23" i="11"/>
  <c r="BC17" i="6"/>
  <c r="CV12" i="6"/>
  <c r="CD25" i="11"/>
  <c r="CY13" i="11"/>
  <c r="AW23" i="11"/>
  <c r="AW17" i="6"/>
  <c r="DE10" i="11"/>
  <c r="AT11" i="8"/>
  <c r="BI24" i="6"/>
  <c r="DB10" i="11"/>
  <c r="AZ17" i="6"/>
  <c r="BC13" i="6"/>
  <c r="BC23" i="11"/>
  <c r="BC19" i="8"/>
  <c r="BC12" i="6"/>
  <c r="AQ12" i="8"/>
  <c r="CV13" i="11"/>
  <c r="DB13" i="11"/>
  <c r="AN12" i="8"/>
  <c r="P22" i="8"/>
  <c r="S19" i="8"/>
  <c r="S22" i="8"/>
  <c r="BF25" i="11"/>
  <c r="BC21" i="11"/>
  <c r="BC25" i="11"/>
  <c r="AK17" i="8"/>
  <c r="J11" i="8"/>
  <c r="Y19" i="1"/>
  <c r="AE17" i="1"/>
  <c r="AB19" i="1"/>
  <c r="AB21" i="1"/>
  <c r="V12" i="8"/>
  <c r="AB10" i="1"/>
  <c r="AB17" i="1"/>
  <c r="AK12" i="8"/>
  <c r="AK11" i="8"/>
  <c r="Y12" i="8"/>
  <c r="DM21" i="6" l="1"/>
  <c r="EH24" i="18"/>
  <c r="BN14" i="9"/>
  <c r="AT24" i="6"/>
  <c r="J20" i="6"/>
  <c r="G19" i="1"/>
  <c r="S26" i="6"/>
  <c r="S17" i="6"/>
  <c r="AB22" i="8"/>
  <c r="AB19" i="8"/>
  <c r="Y21" i="1"/>
  <c r="AB12" i="8"/>
  <c r="J12" i="8"/>
  <c r="AH12" i="8"/>
  <c r="Y17" i="8"/>
  <c r="CA10" i="11" l="1"/>
  <c r="AN23" i="11"/>
  <c r="AQ25" i="11"/>
  <c r="CP23" i="11"/>
  <c r="CM21" i="11"/>
  <c r="AW21" i="11"/>
  <c r="S12" i="2"/>
  <c r="M19" i="1"/>
  <c r="J24" i="6"/>
  <c r="AT20" i="6"/>
  <c r="DM20" i="6" s="1"/>
  <c r="P21" i="1"/>
  <c r="J22" i="8"/>
  <c r="CM10" i="11"/>
  <c r="AK19" i="8"/>
  <c r="CS21" i="11"/>
  <c r="CM23" i="11"/>
  <c r="BF10" i="11"/>
  <c r="AH19" i="8"/>
  <c r="AQ10" i="11"/>
  <c r="AZ10" i="11"/>
  <c r="S11" i="6"/>
  <c r="Y11" i="8"/>
  <c r="S12" i="6"/>
  <c r="J12" i="6"/>
  <c r="DM12" i="6" l="1"/>
  <c r="BI10" i="11"/>
  <c r="DH23" i="11"/>
  <c r="V11" i="8"/>
  <c r="AT25" i="11"/>
  <c r="AQ13" i="11"/>
  <c r="EQ13" i="11" s="1"/>
  <c r="DE23" i="11"/>
  <c r="CS23" i="11"/>
  <c r="BC10" i="11"/>
  <c r="CP21" i="11"/>
  <c r="EQ21" i="11" s="1"/>
  <c r="AN25" i="11"/>
  <c r="S24" i="6"/>
  <c r="J13" i="6"/>
  <c r="DM13" i="6" s="1"/>
  <c r="Y22" i="8"/>
  <c r="CS25" i="11" l="1"/>
  <c r="AZ25" i="11"/>
  <c r="CD10" i="11"/>
  <c r="BX10" i="11"/>
  <c r="AT11" i="6"/>
  <c r="BR23" i="11"/>
  <c r="S23" i="2"/>
  <c r="Y10" i="1"/>
  <c r="M21" i="1" l="1"/>
  <c r="BW21" i="1" s="1"/>
  <c r="CM25" i="11"/>
  <c r="BX25" i="11"/>
  <c r="CP25" i="11"/>
  <c r="AN22" i="8"/>
  <c r="J19" i="8"/>
  <c r="BU10" i="11"/>
  <c r="BU25" i="11"/>
  <c r="BR10" i="11"/>
  <c r="AW25" i="11"/>
  <c r="DB23" i="11"/>
  <c r="CP10" i="11"/>
  <c r="P10" i="1"/>
  <c r="Y17" i="1"/>
  <c r="V10" i="1"/>
  <c r="J11" i="6"/>
  <c r="S10" i="1"/>
  <c r="DM11" i="6" l="1"/>
  <c r="J17" i="8"/>
  <c r="BE17" i="8" s="1"/>
  <c r="J10" i="6"/>
  <c r="Y19" i="8"/>
  <c r="BN18" i="9" l="1"/>
  <c r="A12" i="2"/>
  <c r="A13" i="2" s="1"/>
  <c r="A14" i="2" s="1"/>
  <c r="AN10" i="11"/>
  <c r="S12" i="8"/>
  <c r="G23" i="2"/>
  <c r="S16" i="6"/>
  <c r="DM16" i="6" s="1"/>
  <c r="CY10" i="11"/>
  <c r="BN16" i="9"/>
  <c r="G17" i="1"/>
  <c r="AT10" i="11"/>
  <c r="BO23" i="11"/>
  <c r="S11" i="8"/>
  <c r="AW10" i="11"/>
  <c r="G10" i="1"/>
  <c r="J10" i="1"/>
  <c r="M10" i="1"/>
  <c r="J17" i="6" l="1"/>
  <c r="DM17" i="6" s="1"/>
  <c r="BO10" i="11"/>
  <c r="EQ10" i="11" s="1"/>
  <c r="EU26" i="11" s="1"/>
  <c r="P12" i="8"/>
  <c r="AB11" i="8"/>
  <c r="EU24" i="11" l="1"/>
  <c r="EU25" i="11"/>
  <c r="BW17" i="1"/>
  <c r="BW19" i="1"/>
  <c r="BW10" i="1"/>
  <c r="BE12" i="8"/>
  <c r="V22" i="8"/>
  <c r="BE22" i="8" s="1"/>
  <c r="P19" i="8"/>
  <c r="S10" i="6"/>
  <c r="P11" i="8"/>
  <c r="DM10" i="6" l="1"/>
  <c r="EU10" i="1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1" i="8"/>
  <c r="DN10" i="6"/>
  <c r="J18" i="16"/>
  <c r="V19" i="8"/>
  <c r="BF18" i="8" l="1"/>
  <c r="BC16" i="8"/>
  <c r="AZ16" i="8"/>
  <c r="AW16" i="8"/>
  <c r="AT16" i="8"/>
  <c r="AQ16" i="8"/>
  <c r="AN16" i="8"/>
  <c r="AK16" i="8"/>
  <c r="AH16" i="8"/>
  <c r="S16" i="8"/>
  <c r="P16" i="8"/>
  <c r="J16" i="8"/>
  <c r="S13" i="8"/>
  <c r="AB16" i="8"/>
  <c r="J13" i="16"/>
  <c r="J15" i="16"/>
  <c r="P13" i="8"/>
  <c r="Y16" i="8"/>
  <c r="J13" i="8" l="1"/>
  <c r="BF16" i="8"/>
  <c r="BC13" i="8"/>
  <c r="AZ13" i="8"/>
  <c r="AW13" i="8"/>
  <c r="AT13" i="8"/>
  <c r="AQ13" i="8"/>
  <c r="AN13" i="8"/>
  <c r="AH13" i="8"/>
  <c r="AB13" i="8"/>
  <c r="AK13" i="8"/>
  <c r="Y13" i="8"/>
  <c r="V13" i="8"/>
  <c r="V16" i="8"/>
  <c r="BE16" i="8" l="1"/>
  <c r="BF17" i="8"/>
  <c r="BE13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7" i="20"/>
  <c r="BO27" i="20"/>
  <c r="BX16" i="20"/>
  <c r="BX15" i="20"/>
  <c r="BO16" i="20"/>
  <c r="BL16" i="20"/>
  <c r="BX14" i="20"/>
  <c r="BO12" i="20"/>
  <c r="BX13" i="20"/>
  <c r="BO25" i="20"/>
  <c r="BX12" i="20"/>
  <c r="BR23" i="20"/>
  <c r="BO23" i="20"/>
  <c r="BL23" i="20"/>
  <c r="BX11" i="20"/>
  <c r="BO21" i="20"/>
  <c r="BX10" i="20"/>
  <c r="BO13" i="20"/>
  <c r="A10" i="20"/>
  <c r="BR13" i="20"/>
  <c r="BU21" i="20" l="1"/>
  <c r="BR16" i="20"/>
  <c r="BU27" i="20"/>
  <c r="BL25" i="20" l="1"/>
  <c r="BL13" i="20"/>
  <c r="BU16" i="20"/>
  <c r="BW16" i="20" s="1"/>
  <c r="BR25" i="20" l="1"/>
  <c r="BU12" i="20"/>
  <c r="BL27" i="20"/>
  <c r="BR21" i="20" l="1"/>
  <c r="BL12" i="20"/>
  <c r="BU23" i="20"/>
  <c r="BW23" i="20" s="1"/>
  <c r="BU25" i="20"/>
  <c r="BW25" i="20" s="1"/>
  <c r="BU13" i="20"/>
  <c r="BW13" i="20" s="1"/>
  <c r="BR12" i="20"/>
  <c r="BL21" i="20"/>
  <c r="BW12" i="20" l="1"/>
  <c r="BW21" i="20"/>
  <c r="AZ10" i="12"/>
  <c r="BC10" i="12"/>
  <c r="BF10" i="12"/>
  <c r="BJ10" i="12"/>
  <c r="CA21" i="20" l="1"/>
  <c r="CA23" i="20"/>
  <c r="CA12" i="20"/>
  <c r="CA20" i="20"/>
  <c r="CA15" i="20"/>
  <c r="CA11" i="20"/>
  <c r="CA18" i="20"/>
  <c r="CA17" i="20"/>
  <c r="CA14" i="20"/>
  <c r="CA22" i="20"/>
  <c r="CA19" i="20"/>
  <c r="CA24" i="20"/>
  <c r="CA16" i="20"/>
  <c r="CA13" i="20"/>
  <c r="CA25" i="20"/>
  <c r="CA10" i="20"/>
  <c r="BH10" i="12"/>
  <c r="BM10" i="12"/>
  <c r="CN10" i="12"/>
  <c r="DR10" i="12"/>
  <c r="DX10" i="12"/>
  <c r="ED10" i="12"/>
  <c r="EG10" i="12"/>
  <c r="EJ10" i="12"/>
  <c r="EJ22" i="19"/>
  <c r="EG26" i="19"/>
  <c r="ED26" i="19"/>
  <c r="EA26" i="19"/>
  <c r="DX26" i="19"/>
  <c r="DU26" i="19"/>
  <c r="DR26" i="19"/>
  <c r="DI26" i="19"/>
  <c r="DF26" i="19"/>
  <c r="DC26" i="19"/>
  <c r="CZ26" i="19"/>
  <c r="CW26" i="19"/>
  <c r="CT26" i="19"/>
  <c r="CQ26" i="19"/>
  <c r="CN26" i="19"/>
  <c r="CK26" i="19"/>
  <c r="CH26" i="19"/>
  <c r="CE26" i="19"/>
  <c r="CB26" i="19"/>
  <c r="BY26" i="19"/>
  <c r="AW26" i="19"/>
  <c r="EJ21" i="19"/>
  <c r="EG19" i="19"/>
  <c r="ED19" i="19"/>
  <c r="EA19" i="19"/>
  <c r="DX19" i="19"/>
  <c r="DU19" i="19"/>
  <c r="DR19" i="19"/>
  <c r="CZ19" i="19"/>
  <c r="CW19" i="19"/>
  <c r="CT19" i="19"/>
  <c r="CQ19" i="19"/>
  <c r="CN19" i="19"/>
  <c r="CK19" i="19"/>
  <c r="CH19" i="19"/>
  <c r="CE19" i="19"/>
  <c r="CB19" i="19"/>
  <c r="BV19" i="19"/>
  <c r="BS19" i="19"/>
  <c r="BP19" i="19"/>
  <c r="BM19" i="19"/>
  <c r="BJ19" i="19"/>
  <c r="AW18" i="19"/>
  <c r="EJ20" i="19"/>
  <c r="EG18" i="19"/>
  <c r="ED18" i="19"/>
  <c r="DX18" i="19"/>
  <c r="CZ18" i="19"/>
  <c r="CW18" i="19"/>
  <c r="CT18" i="19"/>
  <c r="CQ18" i="19"/>
  <c r="CN18" i="19"/>
  <c r="CK18" i="19"/>
  <c r="CH18" i="19"/>
  <c r="CE18" i="19"/>
  <c r="CB18" i="19"/>
  <c r="BY18" i="19"/>
  <c r="BP18" i="19"/>
  <c r="AW10" i="19"/>
  <c r="EJ19" i="19"/>
  <c r="EG10" i="19"/>
  <c r="ED10" i="19"/>
  <c r="EA10" i="19"/>
  <c r="DX10" i="19"/>
  <c r="DU10" i="19"/>
  <c r="CZ10" i="19"/>
  <c r="CW10" i="19"/>
  <c r="CT10" i="19"/>
  <c r="CQ10" i="19"/>
  <c r="CN10" i="19"/>
  <c r="CK10" i="19"/>
  <c r="CH10" i="19"/>
  <c r="CE10" i="19"/>
  <c r="CB10" i="19"/>
  <c r="BC14" i="19"/>
  <c r="AZ14" i="19"/>
  <c r="AW14" i="19"/>
  <c r="EJ18" i="19"/>
  <c r="BC16" i="19"/>
  <c r="AZ16" i="19"/>
  <c r="AW16" i="19"/>
  <c r="EJ17" i="19"/>
  <c r="EG13" i="19"/>
  <c r="ED13" i="19"/>
  <c r="EA13" i="19"/>
  <c r="DX13" i="19"/>
  <c r="DU13" i="19"/>
  <c r="CZ13" i="19"/>
  <c r="CW13" i="19"/>
  <c r="CT13" i="19"/>
  <c r="CQ13" i="19"/>
  <c r="CN13" i="19"/>
  <c r="CK13" i="19"/>
  <c r="CH13" i="19"/>
  <c r="CE13" i="19"/>
  <c r="CB13" i="19"/>
  <c r="EJ16" i="19"/>
  <c r="EG14" i="19"/>
  <c r="ED14" i="19"/>
  <c r="CZ14" i="19"/>
  <c r="CW14" i="19"/>
  <c r="CT14" i="19"/>
  <c r="CQ14" i="19"/>
  <c r="CN14" i="19"/>
  <c r="CK14" i="19"/>
  <c r="BP14" i="19"/>
  <c r="BM14" i="19"/>
  <c r="BJ14" i="19"/>
  <c r="BF21" i="19"/>
  <c r="BC21" i="19"/>
  <c r="AZ21" i="19"/>
  <c r="AW21" i="19"/>
  <c r="EJ15" i="19"/>
  <c r="EG16" i="19"/>
  <c r="ED16" i="19"/>
  <c r="EA16" i="19"/>
  <c r="DX16" i="19"/>
  <c r="DU16" i="19"/>
  <c r="DR16" i="19"/>
  <c r="DI16" i="19"/>
  <c r="DF16" i="19"/>
  <c r="DC16" i="19"/>
  <c r="CZ16" i="19"/>
  <c r="CW16" i="19"/>
  <c r="CT16" i="19"/>
  <c r="CQ16" i="19"/>
  <c r="CN16" i="19"/>
  <c r="CK16" i="19"/>
  <c r="CH16" i="19"/>
  <c r="CE16" i="19"/>
  <c r="CB16" i="19"/>
  <c r="EJ14" i="19"/>
  <c r="EG21" i="19"/>
  <c r="ED21" i="19"/>
  <c r="EA21" i="19"/>
  <c r="DX21" i="19"/>
  <c r="DU21" i="19"/>
  <c r="CZ21" i="19"/>
  <c r="CW21" i="19"/>
  <c r="CT21" i="19"/>
  <c r="CQ21" i="19"/>
  <c r="CN21" i="19"/>
  <c r="CK21" i="19"/>
  <c r="CH21" i="19"/>
  <c r="CE21" i="19"/>
  <c r="CB21" i="19"/>
  <c r="BP21" i="19"/>
  <c r="BM21" i="19"/>
  <c r="BJ21" i="19"/>
  <c r="AW19" i="19"/>
  <c r="EJ13" i="19"/>
  <c r="BF13" i="19"/>
  <c r="BC13" i="19"/>
  <c r="AZ13" i="19"/>
  <c r="AW13" i="19"/>
  <c r="EJ12" i="19"/>
  <c r="EG11" i="19"/>
  <c r="ED11" i="19"/>
  <c r="EA11" i="19"/>
  <c r="DX11" i="19"/>
  <c r="DU11" i="19"/>
  <c r="DR11" i="19"/>
  <c r="DO11" i="19"/>
  <c r="DL11" i="19"/>
  <c r="DI11" i="19"/>
  <c r="DF11" i="19"/>
  <c r="DC11" i="19"/>
  <c r="CZ11" i="19"/>
  <c r="CW11" i="19"/>
  <c r="CT11" i="19"/>
  <c r="CQ11" i="19"/>
  <c r="CN11" i="19"/>
  <c r="CK11" i="19"/>
  <c r="CH11" i="19"/>
  <c r="CE11" i="19"/>
  <c r="CB11" i="19"/>
  <c r="BV11" i="19"/>
  <c r="BS11" i="19"/>
  <c r="BM11" i="19"/>
  <c r="BJ11" i="19"/>
  <c r="BF22" i="19"/>
  <c r="EJ11" i="19"/>
  <c r="EG22" i="19"/>
  <c r="ED22" i="19"/>
  <c r="EA22" i="19"/>
  <c r="DX22" i="19"/>
  <c r="DU22" i="19"/>
  <c r="CZ22" i="19"/>
  <c r="CW22" i="19"/>
  <c r="CT22" i="19"/>
  <c r="CQ22" i="19"/>
  <c r="CN22" i="19"/>
  <c r="CK22" i="19"/>
  <c r="EJ10" i="19"/>
  <c r="EG12" i="19"/>
  <c r="ED12" i="19"/>
  <c r="DX12" i="19"/>
  <c r="DR12" i="19"/>
  <c r="CN12" i="19"/>
  <c r="BM12" i="19"/>
  <c r="BF12" i="19"/>
  <c r="BC12" i="19"/>
  <c r="AZ12" i="19"/>
  <c r="DO18" i="19"/>
  <c r="BP13" i="19"/>
  <c r="DL13" i="19"/>
  <c r="CK12" i="19"/>
  <c r="BF26" i="19"/>
  <c r="BP11" i="19"/>
  <c r="DC22" i="19"/>
  <c r="DC19" i="19"/>
  <c r="BS16" i="19"/>
  <c r="DL22" i="19"/>
  <c r="DC10" i="19"/>
  <c r="DL12" i="19"/>
  <c r="CH22" i="19"/>
  <c r="DF10" i="19"/>
  <c r="BC19" i="19"/>
  <c r="BY14" i="19"/>
  <c r="BY16" i="19"/>
  <c r="DI18" i="19"/>
  <c r="DI12" i="19"/>
  <c r="BF19" i="19"/>
  <c r="DR13" i="19"/>
  <c r="DC13" i="19"/>
  <c r="AZ18" i="19"/>
  <c r="DF14" i="19"/>
  <c r="DO26" i="19"/>
  <c r="BM18" i="19"/>
  <c r="BY10" i="19"/>
  <c r="CE12" i="19"/>
  <c r="DC14" i="19"/>
  <c r="BV14" i="19"/>
  <c r="CH12" i="19"/>
  <c r="DO14" i="19"/>
  <c r="BY22" i="19"/>
  <c r="DL26" i="19"/>
  <c r="DO22" i="19"/>
  <c r="BS26" i="19"/>
  <c r="DC18" i="19"/>
  <c r="BS14" i="19"/>
  <c r="BV16" i="19"/>
  <c r="DI14" i="19"/>
  <c r="DL10" i="19"/>
  <c r="DF12" i="19"/>
  <c r="BP22" i="19"/>
  <c r="BS21" i="19"/>
  <c r="DI21" i="19"/>
  <c r="BP16" i="19"/>
  <c r="DR10" i="19"/>
  <c r="CW12" i="19"/>
  <c r="BJ12" i="19"/>
  <c r="DX14" i="19"/>
  <c r="BV22" i="19"/>
  <c r="BJ16" i="19"/>
  <c r="DO21" i="19"/>
  <c r="BV26" i="19"/>
  <c r="CH14" i="19"/>
  <c r="BM10" i="19"/>
  <c r="DL16" i="19"/>
  <c r="CB14" i="19"/>
  <c r="BM13" i="19"/>
  <c r="BY13" i="19"/>
  <c r="BY19" i="19"/>
  <c r="BP26" i="19"/>
  <c r="DF13" i="19"/>
  <c r="AZ19" i="19"/>
  <c r="CB12" i="19"/>
  <c r="DI19" i="19"/>
  <c r="BY12" i="19"/>
  <c r="DI13" i="19"/>
  <c r="DR21" i="19"/>
  <c r="DR14" i="19"/>
  <c r="CE22" i="19"/>
  <c r="DL19" i="19"/>
  <c r="BS12" i="19"/>
  <c r="BP10" i="19"/>
  <c r="DR22" i="19"/>
  <c r="DL21" i="19"/>
  <c r="AW22" i="19"/>
  <c r="DF18" i="19"/>
  <c r="BP12" i="19"/>
  <c r="CB22" i="19"/>
  <c r="AZ26" i="19"/>
  <c r="BC26" i="19"/>
  <c r="DC21" i="19"/>
  <c r="EA12" i="19"/>
  <c r="DU12" i="19"/>
  <c r="BM26" i="19"/>
  <c r="DR18" i="19"/>
  <c r="BY21" i="19"/>
  <c r="DO10" i="19"/>
  <c r="DC12" i="19"/>
  <c r="BJ26" i="19"/>
  <c r="EA18" i="19"/>
  <c r="BY11" i="19"/>
  <c r="BM16" i="19"/>
  <c r="DU14" i="19"/>
  <c r="DL18" i="19"/>
  <c r="BV13" i="19"/>
  <c r="DO19" i="19"/>
  <c r="DU18" i="19"/>
  <c r="CQ12" i="19"/>
  <c r="DI22" i="19"/>
  <c r="BF18" i="19"/>
  <c r="DF19" i="19"/>
  <c r="CZ12" i="19"/>
  <c r="BV10" i="19"/>
  <c r="BS13" i="19"/>
  <c r="CE14" i="19"/>
  <c r="BF10" i="19"/>
  <c r="DO16" i="19"/>
  <c r="EA14" i="19"/>
  <c r="BC10" i="19"/>
  <c r="DL14" i="19"/>
  <c r="BV18" i="19"/>
  <c r="BS22" i="19"/>
  <c r="BJ10" i="19"/>
  <c r="DF21" i="19"/>
  <c r="BV12" i="19"/>
  <c r="BS10" i="19"/>
  <c r="BJ13" i="19"/>
  <c r="BV21" i="19"/>
  <c r="CT12" i="19"/>
  <c r="BC18" i="19"/>
  <c r="AZ10" i="19"/>
  <c r="DO13" i="19"/>
  <c r="DI10" i="19"/>
  <c r="DF22" i="19"/>
  <c r="BF11" i="19"/>
  <c r="DO12" i="19"/>
  <c r="BM22" i="19"/>
  <c r="BJ18" i="19"/>
  <c r="BS18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BF16" i="19"/>
  <c r="AZ22" i="19"/>
  <c r="AW12" i="19"/>
  <c r="AZ11" i="19"/>
  <c r="AW11" i="19"/>
  <c r="BC11" i="19"/>
  <c r="BC22" i="19"/>
  <c r="BF14" i="19"/>
  <c r="BJ22" i="19"/>
  <c r="BH16" i="19" l="1"/>
  <c r="EI16" i="19" s="1"/>
  <c r="BH26" i="19"/>
  <c r="BH22" i="19"/>
  <c r="EI22" i="19" s="1"/>
  <c r="BH13" i="19"/>
  <c r="EI13" i="19" s="1"/>
  <c r="BH18" i="19"/>
  <c r="EI18" i="19" s="1"/>
  <c r="BH10" i="19"/>
  <c r="EI10" i="19" s="1"/>
  <c r="BH14" i="19"/>
  <c r="EI14" i="19" s="1"/>
  <c r="BH11" i="19"/>
  <c r="BH19" i="19"/>
  <c r="EI19" i="19" s="1"/>
  <c r="BH21" i="19"/>
  <c r="EI21" i="19" s="1"/>
  <c r="BH12" i="19"/>
  <c r="EI12" i="19" s="1"/>
  <c r="EI10" i="12"/>
  <c r="EF20" i="18"/>
  <c r="EC20" i="18"/>
  <c r="DZ20" i="18"/>
  <c r="DW20" i="18"/>
  <c r="DT20" i="18"/>
  <c r="DQ20" i="18"/>
  <c r="DN20" i="18"/>
  <c r="DK20" i="18"/>
  <c r="DH20" i="18"/>
  <c r="DE20" i="18"/>
  <c r="DB20" i="18"/>
  <c r="CY20" i="18"/>
  <c r="CV20" i="18"/>
  <c r="CS20" i="18"/>
  <c r="CP20" i="18"/>
  <c r="CM20" i="18"/>
  <c r="CJ20" i="18"/>
  <c r="CG20" i="18"/>
  <c r="CD20" i="18"/>
  <c r="CA20" i="18"/>
  <c r="BX20" i="18"/>
  <c r="BU20" i="18"/>
  <c r="BR20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2" i="18"/>
  <c r="EC12" i="18"/>
  <c r="DZ12" i="18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EI21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J17" i="18"/>
  <c r="CG17" i="18"/>
  <c r="CD17" i="18"/>
  <c r="CA17" i="18"/>
  <c r="BX17" i="18"/>
  <c r="BU17" i="18"/>
  <c r="BR17" i="18"/>
  <c r="EI19" i="18"/>
  <c r="EF21" i="18"/>
  <c r="EC21" i="18"/>
  <c r="DZ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I18" i="18"/>
  <c r="EF18" i="18"/>
  <c r="EC18" i="18"/>
  <c r="DZ18" i="18"/>
  <c r="DT18" i="18"/>
  <c r="DQ18" i="18"/>
  <c r="DN18" i="18"/>
  <c r="DK18" i="18"/>
  <c r="DH18" i="18"/>
  <c r="DE18" i="18"/>
  <c r="DB18" i="18"/>
  <c r="CY18" i="18"/>
  <c r="CV18" i="18"/>
  <c r="CS18" i="18"/>
  <c r="CP18" i="18"/>
  <c r="CM18" i="18"/>
  <c r="CJ18" i="18"/>
  <c r="CG18" i="18"/>
  <c r="CD18" i="18"/>
  <c r="CA18" i="18"/>
  <c r="BX18" i="18"/>
  <c r="BU18" i="18"/>
  <c r="BR18" i="18"/>
  <c r="EI17" i="18"/>
  <c r="EI16" i="18"/>
  <c r="EC11" i="18"/>
  <c r="DW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EI15" i="18"/>
  <c r="EI14" i="18"/>
  <c r="EC13" i="18"/>
  <c r="DW13" i="18"/>
  <c r="DT13" i="18"/>
  <c r="DQ13" i="18"/>
  <c r="DE13" i="18"/>
  <c r="DB13" i="18"/>
  <c r="CY13" i="18"/>
  <c r="CV13" i="18"/>
  <c r="CS13" i="18"/>
  <c r="CP13" i="18"/>
  <c r="CM13" i="18"/>
  <c r="CD13" i="18"/>
  <c r="BR13" i="18"/>
  <c r="EC19" i="18"/>
  <c r="DW19" i="18"/>
  <c r="DT19" i="18"/>
  <c r="DQ19" i="18"/>
  <c r="DE19" i="18"/>
  <c r="DB19" i="18"/>
  <c r="CY19" i="18"/>
  <c r="CV19" i="18"/>
  <c r="CS19" i="18"/>
  <c r="CP19" i="18"/>
  <c r="CD19" i="18"/>
  <c r="BR19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22" i="18"/>
  <c r="DE22" i="18"/>
  <c r="DB22" i="18"/>
  <c r="CY22" i="18"/>
  <c r="CV22" i="18"/>
  <c r="CS22" i="18"/>
  <c r="CP22" i="18"/>
  <c r="CA22" i="18"/>
  <c r="BX22" i="18"/>
  <c r="BU22" i="18"/>
  <c r="BR22" i="18"/>
  <c r="EI10" i="18"/>
  <c r="CG13" i="18"/>
  <c r="CA13" i="18"/>
  <c r="BX19" i="18"/>
  <c r="BX13" i="18"/>
  <c r="BU19" i="18"/>
  <c r="BU13" i="18"/>
  <c r="CJ14" i="18"/>
  <c r="CG14" i="18"/>
  <c r="CD22" i="18"/>
  <c r="CG19" i="18"/>
  <c r="CD14" i="18"/>
  <c r="CA19" i="18"/>
  <c r="CM22" i="18"/>
  <c r="CM14" i="18"/>
  <c r="CJ19" i="18"/>
  <c r="CJ13" i="18"/>
  <c r="CJ22" i="18"/>
  <c r="CM17" i="18"/>
  <c r="CM19" i="18"/>
  <c r="CG22" i="18"/>
  <c r="DK19" i="18"/>
  <c r="DK13" i="18"/>
  <c r="EF19" i="18"/>
  <c r="DN11" i="18"/>
  <c r="DH11" i="18"/>
  <c r="DN19" i="18"/>
  <c r="DZ22" i="18"/>
  <c r="DW21" i="18"/>
  <c r="DH13" i="18"/>
  <c r="DN14" i="18"/>
  <c r="DK14" i="18"/>
  <c r="EF11" i="18"/>
  <c r="DQ22" i="18"/>
  <c r="DN22" i="18"/>
  <c r="DT22" i="18"/>
  <c r="DH14" i="18"/>
  <c r="DK22" i="18"/>
  <c r="DZ13" i="18"/>
  <c r="EF22" i="18"/>
  <c r="EF13" i="18"/>
  <c r="DK11" i="18"/>
  <c r="DT11" i="18"/>
  <c r="DQ11" i="18"/>
  <c r="DH22" i="18"/>
  <c r="DW18" i="18"/>
  <c r="DH19" i="18"/>
  <c r="DZ19" i="18"/>
  <c r="EC22" i="18"/>
  <c r="DZ11" i="18"/>
  <c r="DN13" i="18"/>
  <c r="EH19" i="18" l="1"/>
  <c r="EH21" i="18"/>
  <c r="EH17" i="18"/>
  <c r="EH16" i="18"/>
  <c r="EH12" i="18"/>
  <c r="EH23" i="18"/>
  <c r="EH14" i="18"/>
  <c r="EH13" i="18"/>
  <c r="EH11" i="18"/>
  <c r="EH18" i="18"/>
  <c r="EH20" i="18"/>
  <c r="EH10" i="18"/>
  <c r="EI11" i="19"/>
  <c r="EM26" i="19" s="1"/>
  <c r="EM27" i="19" l="1"/>
  <c r="EM23" i="19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8" i="16" l="1"/>
  <c r="BS18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3" i="16"/>
  <c r="CM17" i="16"/>
  <c r="CM20" i="16"/>
  <c r="CM14" i="16"/>
  <c r="CM11" i="16"/>
  <c r="CM19" i="16"/>
  <c r="CM15" i="16"/>
  <c r="CM21" i="16"/>
  <c r="CM22" i="16"/>
  <c r="CM18" i="16"/>
  <c r="CJ13" i="16"/>
  <c r="CJ17" i="16"/>
  <c r="CJ20" i="16"/>
  <c r="CJ14" i="16"/>
  <c r="CJ11" i="16"/>
  <c r="CJ19" i="16"/>
  <c r="CJ15" i="16"/>
  <c r="CJ21" i="16"/>
  <c r="CJ22" i="16"/>
  <c r="CJ18" i="16"/>
  <c r="CG13" i="16"/>
  <c r="CG17" i="16"/>
  <c r="CG20" i="16"/>
  <c r="CG14" i="16"/>
  <c r="CG11" i="16"/>
  <c r="CG19" i="16"/>
  <c r="CG15" i="16"/>
  <c r="CG21" i="16"/>
  <c r="CG22" i="16"/>
  <c r="CG12" i="16"/>
  <c r="CG18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Q12" i="16"/>
  <c r="S12" i="16"/>
  <c r="DZ16" i="16"/>
  <c r="DW16" i="16"/>
  <c r="DT16" i="16"/>
  <c r="DQ16" i="16"/>
  <c r="DN16" i="16"/>
  <c r="DK16" i="16"/>
  <c r="DH16" i="16"/>
  <c r="DB16" i="16"/>
  <c r="CY16" i="16"/>
  <c r="CV16" i="16"/>
  <c r="CS16" i="16"/>
  <c r="CP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Q16" i="16"/>
  <c r="S16" i="16"/>
  <c r="J16" i="16"/>
  <c r="DE16" i="16"/>
  <c r="J12" i="16"/>
  <c r="S10" i="16"/>
  <c r="P16" i="16"/>
  <c r="P12" i="16"/>
  <c r="P10" i="16"/>
  <c r="J10" i="16"/>
  <c r="CM16" i="16" l="1"/>
  <c r="CJ16" i="16"/>
  <c r="CJ12" i="16"/>
  <c r="CG16" i="16"/>
  <c r="CJ10" i="16"/>
  <c r="CM10" i="16"/>
  <c r="EB16" i="16" l="1"/>
  <c r="EB10" i="16"/>
  <c r="CM12" i="16"/>
  <c r="EB12" i="16" s="1"/>
  <c r="DK22" i="6" l="1"/>
  <c r="DH22" i="6"/>
  <c r="DW11" i="16"/>
  <c r="DZ13" i="16"/>
  <c r="DZ17" i="16"/>
  <c r="DZ20" i="16"/>
  <c r="DZ11" i="16"/>
  <c r="DZ19" i="16"/>
  <c r="DZ15" i="16"/>
  <c r="DZ21" i="16"/>
  <c r="DZ22" i="16"/>
  <c r="DW13" i="16"/>
  <c r="DW17" i="16"/>
  <c r="DW20" i="16"/>
  <c r="DW14" i="16"/>
  <c r="DW19" i="16"/>
  <c r="DW15" i="16"/>
  <c r="DW21" i="16"/>
  <c r="DW22" i="16"/>
  <c r="CY11" i="16"/>
  <c r="CY19" i="16"/>
  <c r="CY15" i="16"/>
  <c r="CY21" i="16"/>
  <c r="CY22" i="16"/>
  <c r="CS17" i="16"/>
  <c r="CS20" i="16"/>
  <c r="CS14" i="16"/>
  <c r="CS11" i="16"/>
  <c r="CS19" i="16"/>
  <c r="CS15" i="16"/>
  <c r="CS21" i="16"/>
  <c r="CS22" i="16"/>
  <c r="CP17" i="16"/>
  <c r="CP20" i="16"/>
  <c r="CP14" i="16"/>
  <c r="CP11" i="16"/>
  <c r="CP19" i="16"/>
  <c r="CP15" i="16"/>
  <c r="CP21" i="16"/>
  <c r="CP22" i="16"/>
  <c r="CV20" i="16"/>
  <c r="CV14" i="16"/>
  <c r="CV11" i="16"/>
  <c r="CV19" i="16"/>
  <c r="CV15" i="16"/>
  <c r="CV21" i="16"/>
  <c r="CV22" i="16"/>
  <c r="CA13" i="16"/>
  <c r="CA20" i="16"/>
  <c r="CA14" i="16"/>
  <c r="CA11" i="16"/>
  <c r="CA19" i="16"/>
  <c r="CA15" i="16"/>
  <c r="CA21" i="16"/>
  <c r="CA22" i="16"/>
  <c r="BX14" i="16"/>
  <c r="BX11" i="16"/>
  <c r="BX19" i="16"/>
  <c r="BX15" i="16"/>
  <c r="BU13" i="16"/>
  <c r="BU17" i="16"/>
  <c r="BU20" i="16"/>
  <c r="BU14" i="16"/>
  <c r="BU11" i="16"/>
  <c r="BU15" i="16"/>
  <c r="BU21" i="16"/>
  <c r="BU22" i="16"/>
  <c r="BR13" i="16"/>
  <c r="BR17" i="16"/>
  <c r="BR20" i="16"/>
  <c r="BR14" i="16"/>
  <c r="BR11" i="16"/>
  <c r="BR15" i="16"/>
  <c r="BR21" i="16"/>
  <c r="BR22" i="16"/>
  <c r="BO13" i="16"/>
  <c r="BO17" i="16"/>
  <c r="BO20" i="16"/>
  <c r="BO14" i="16"/>
  <c r="BO11" i="16"/>
  <c r="BO19" i="16"/>
  <c r="BO15" i="16"/>
  <c r="BO21" i="16"/>
  <c r="BO22" i="16"/>
  <c r="BL13" i="16"/>
  <c r="BL17" i="16"/>
  <c r="BL20" i="16"/>
  <c r="BL14" i="16"/>
  <c r="BL11" i="16"/>
  <c r="BL19" i="16"/>
  <c r="BL15" i="16"/>
  <c r="BL21" i="16"/>
  <c r="BL22" i="16"/>
  <c r="BI13" i="16"/>
  <c r="BI17" i="16"/>
  <c r="BI20" i="16"/>
  <c r="BI14" i="16"/>
  <c r="BI11" i="16"/>
  <c r="BI19" i="16"/>
  <c r="BI15" i="16"/>
  <c r="BI21" i="16"/>
  <c r="BI22" i="16"/>
  <c r="BF13" i="16"/>
  <c r="BF17" i="16"/>
  <c r="BF20" i="16"/>
  <c r="BF11" i="16"/>
  <c r="BF19" i="16"/>
  <c r="BF15" i="16"/>
  <c r="BF21" i="16"/>
  <c r="BF22" i="16"/>
  <c r="BC13" i="16"/>
  <c r="BC17" i="16"/>
  <c r="BC19" i="16"/>
  <c r="BC15" i="16"/>
  <c r="BC21" i="16"/>
  <c r="BC22" i="16"/>
  <c r="AZ13" i="16"/>
  <c r="AZ17" i="16"/>
  <c r="AZ19" i="16"/>
  <c r="AZ15" i="16"/>
  <c r="AZ22" i="16"/>
  <c r="AW17" i="16"/>
  <c r="AW14" i="16"/>
  <c r="AW19" i="16"/>
  <c r="AW15" i="16"/>
  <c r="AW21" i="16"/>
  <c r="AW22" i="16"/>
  <c r="AQ13" i="16"/>
  <c r="AQ20" i="16"/>
  <c r="AQ14" i="16"/>
  <c r="AQ15" i="16"/>
  <c r="AQ21" i="16"/>
  <c r="S14" i="16"/>
  <c r="S19" i="16"/>
  <c r="S22" i="16"/>
  <c r="P22" i="16"/>
  <c r="BL15" i="9"/>
  <c r="BL17" i="9"/>
  <c r="DZ14" i="16"/>
  <c r="CY17" i="16"/>
  <c r="CV17" i="16"/>
  <c r="BF14" i="16"/>
  <c r="CY14" i="16"/>
  <c r="AZ14" i="16"/>
  <c r="AZ11" i="16"/>
  <c r="CP13" i="16"/>
  <c r="BC14" i="16"/>
  <c r="CA17" i="16"/>
  <c r="CY13" i="16"/>
  <c r="BX20" i="16"/>
  <c r="AQ19" i="16"/>
  <c r="BC20" i="16"/>
  <c r="DW18" i="16"/>
  <c r="BX21" i="16"/>
  <c r="J21" i="16"/>
  <c r="BX17" i="16"/>
  <c r="BC11" i="16"/>
  <c r="BU19" i="16"/>
  <c r="AW13" i="16"/>
  <c r="BR19" i="16"/>
  <c r="AW20" i="16"/>
  <c r="CY20" i="16"/>
  <c r="CV13" i="16"/>
  <c r="DZ18" i="16"/>
  <c r="AW11" i="16"/>
  <c r="AQ22" i="16"/>
  <c r="AZ20" i="16"/>
  <c r="J14" i="16"/>
  <c r="P20" i="16"/>
  <c r="P13" i="16"/>
  <c r="S17" i="16"/>
  <c r="AQ17" i="16"/>
  <c r="J22" i="16"/>
  <c r="P17" i="16"/>
  <c r="AQ11" i="16"/>
  <c r="J19" i="16"/>
  <c r="J20" i="16"/>
  <c r="S21" i="16"/>
  <c r="S20" i="16"/>
  <c r="P21" i="16"/>
  <c r="P14" i="16"/>
  <c r="P15" i="16"/>
  <c r="P19" i="16"/>
  <c r="S13" i="16"/>
  <c r="S15" i="16"/>
  <c r="S11" i="16"/>
  <c r="J11" i="16"/>
  <c r="P11" i="16"/>
  <c r="P11" i="10" l="1"/>
  <c r="CS13" i="16"/>
  <c r="BX22" i="16"/>
  <c r="BX13" i="16"/>
  <c r="AZ21" i="16"/>
  <c r="J17" i="16"/>
  <c r="P10" i="10"/>
  <c r="DQ19" i="16" l="1"/>
  <c r="DQ21" i="16"/>
  <c r="DQ22" i="16"/>
  <c r="DQ18" i="16"/>
  <c r="DT13" i="16"/>
  <c r="DT14" i="16"/>
  <c r="DQ20" i="16"/>
  <c r="DT18" i="16" l="1"/>
  <c r="DN17" i="16"/>
  <c r="DN14" i="16"/>
  <c r="DN19" i="16"/>
  <c r="DN21" i="16"/>
  <c r="DN22" i="16"/>
  <c r="DN18" i="16"/>
  <c r="DK15" i="16"/>
  <c r="DH15" i="16"/>
  <c r="DB15" i="16"/>
  <c r="CD15" i="16"/>
  <c r="AK15" i="1"/>
  <c r="DQ11" i="16"/>
  <c r="DQ14" i="16"/>
  <c r="DE15" i="16"/>
  <c r="DN13" i="16" l="1"/>
  <c r="DQ15" i="16"/>
  <c r="DN11" i="16"/>
  <c r="DN20" i="16"/>
  <c r="DT15" i="16"/>
  <c r="DQ13" i="16"/>
  <c r="BI17" i="2" l="1"/>
  <c r="BI22" i="2"/>
  <c r="BI25" i="2"/>
  <c r="BI16" i="2"/>
  <c r="BI12" i="2"/>
  <c r="BI23" i="2"/>
  <c r="DN15" i="16"/>
  <c r="EB15" i="16" s="1"/>
  <c r="DQ17" i="16"/>
  <c r="BR16" i="1"/>
  <c r="BR15" i="1"/>
  <c r="BI24" i="2"/>
  <c r="DO15" i="12" l="1"/>
  <c r="DO19" i="12"/>
  <c r="DL15" i="12"/>
  <c r="DL19" i="12"/>
  <c r="DI15" i="12"/>
  <c r="DI14" i="12"/>
  <c r="DI19" i="12"/>
  <c r="DF15" i="12"/>
  <c r="DF14" i="12"/>
  <c r="DF19" i="12"/>
  <c r="DC15" i="12"/>
  <c r="DC14" i="12"/>
  <c r="DC19" i="12"/>
  <c r="CZ13" i="12"/>
  <c r="CZ15" i="12"/>
  <c r="CZ23" i="12"/>
  <c r="CZ14" i="12"/>
  <c r="CZ11" i="12"/>
  <c r="CZ19" i="12"/>
  <c r="CZ26" i="12"/>
  <c r="CZ16" i="12"/>
  <c r="CW13" i="12"/>
  <c r="CW15" i="12"/>
  <c r="CW23" i="12"/>
  <c r="CW14" i="12"/>
  <c r="CW11" i="12"/>
  <c r="CW19" i="12"/>
  <c r="CW26" i="12"/>
  <c r="CW16" i="12"/>
  <c r="DF26" i="12"/>
  <c r="DO23" i="12"/>
  <c r="DF13" i="12"/>
  <c r="DI18" i="12"/>
  <c r="CW18" i="12"/>
  <c r="DL13" i="12"/>
  <c r="DF23" i="12"/>
  <c r="DF11" i="12"/>
  <c r="DC18" i="12"/>
  <c r="DC11" i="12"/>
  <c r="DC23" i="12"/>
  <c r="DI26" i="12"/>
  <c r="DO16" i="12"/>
  <c r="DL23" i="12"/>
  <c r="DF18" i="12"/>
  <c r="DI23" i="12"/>
  <c r="DL11" i="12"/>
  <c r="DL16" i="12"/>
  <c r="DL26" i="12"/>
  <c r="DC16" i="12"/>
  <c r="DO13" i="12"/>
  <c r="DO18" i="12"/>
  <c r="DL18" i="12"/>
  <c r="DO11" i="12"/>
  <c r="DI13" i="12"/>
  <c r="DI16" i="12"/>
  <c r="DI11" i="12"/>
  <c r="DL14" i="12"/>
  <c r="DC26" i="12"/>
  <c r="DF16" i="12"/>
  <c r="CD22" i="6" l="1"/>
  <c r="CA22" i="6"/>
  <c r="CZ18" i="12"/>
  <c r="DC13" i="12"/>
  <c r="DO26" i="12"/>
  <c r="DO14" i="12"/>
  <c r="DB17" i="16" l="1"/>
  <c r="DB14" i="16"/>
  <c r="DB19" i="16"/>
  <c r="DB11" i="16"/>
  <c r="DB21" i="16"/>
  <c r="DB22" i="16"/>
  <c r="DB18" i="16"/>
  <c r="DK13" i="16"/>
  <c r="DT19" i="16"/>
  <c r="DT21" i="16"/>
  <c r="DT22" i="16"/>
  <c r="DK20" i="16"/>
  <c r="DK14" i="16"/>
  <c r="DK19" i="16"/>
  <c r="DK11" i="16"/>
  <c r="DK21" i="16"/>
  <c r="DE13" i="16"/>
  <c r="DE14" i="16"/>
  <c r="DE19" i="16"/>
  <c r="DE11" i="16"/>
  <c r="DE22" i="16"/>
  <c r="DH18" i="16"/>
  <c r="DH14" i="16"/>
  <c r="DH19" i="16"/>
  <c r="DH11" i="16"/>
  <c r="DH21" i="16"/>
  <c r="DH22" i="16"/>
  <c r="DE22" i="6"/>
  <c r="EG13" i="12"/>
  <c r="EG15" i="12"/>
  <c r="EG18" i="12"/>
  <c r="EG23" i="12"/>
  <c r="EG14" i="12"/>
  <c r="EG19" i="12"/>
  <c r="EG26" i="12"/>
  <c r="EG16" i="12"/>
  <c r="EA13" i="12"/>
  <c r="EA15" i="12"/>
  <c r="EA23" i="12"/>
  <c r="EA14" i="12"/>
  <c r="EA19" i="12"/>
  <c r="EA16" i="12"/>
  <c r="ED13" i="12"/>
  <c r="ED15" i="12"/>
  <c r="ED18" i="12"/>
  <c r="ED23" i="12"/>
  <c r="ED14" i="12"/>
  <c r="ED19" i="12"/>
  <c r="ED26" i="12"/>
  <c r="ED16" i="12"/>
  <c r="DX15" i="12"/>
  <c r="DX14" i="12"/>
  <c r="DX19" i="12"/>
  <c r="DU15" i="12"/>
  <c r="DU14" i="12"/>
  <c r="DU19" i="12"/>
  <c r="DR15" i="12"/>
  <c r="DR14" i="12"/>
  <c r="DR19" i="12"/>
  <c r="CN15" i="12"/>
  <c r="CN13" i="12"/>
  <c r="CN23" i="12"/>
  <c r="CN14" i="12"/>
  <c r="CN19" i="12"/>
  <c r="CN11" i="12"/>
  <c r="CN16" i="12"/>
  <c r="CN26" i="12"/>
  <c r="CQ15" i="12"/>
  <c r="CQ13" i="12"/>
  <c r="CQ23" i="12"/>
  <c r="CQ14" i="12"/>
  <c r="CQ19" i="12"/>
  <c r="CQ11" i="12"/>
  <c r="CQ16" i="12"/>
  <c r="CQ26" i="12"/>
  <c r="CT15" i="12"/>
  <c r="CT13" i="12"/>
  <c r="CT23" i="12"/>
  <c r="CT14" i="12"/>
  <c r="CT19" i="12"/>
  <c r="CT11" i="12"/>
  <c r="CT16" i="12"/>
  <c r="CT26" i="12"/>
  <c r="DT20" i="16"/>
  <c r="DT17" i="16"/>
  <c r="EA26" i="12"/>
  <c r="EA18" i="12"/>
  <c r="DK22" i="16"/>
  <c r="DH20" i="16"/>
  <c r="DH13" i="16"/>
  <c r="DE20" i="16"/>
  <c r="DE21" i="16"/>
  <c r="DX11" i="12" l="1"/>
  <c r="DU16" i="12"/>
  <c r="DR18" i="12"/>
  <c r="EG11" i="12"/>
  <c r="DU11" i="12"/>
  <c r="DK17" i="16"/>
  <c r="DT11" i="16"/>
  <c r="DR26" i="12"/>
  <c r="DR13" i="12"/>
  <c r="DU26" i="12"/>
  <c r="DX18" i="12"/>
  <c r="DB20" i="16"/>
  <c r="DU23" i="12" l="1"/>
  <c r="DU13" i="12"/>
  <c r="DX13" i="12"/>
  <c r="ED11" i="12"/>
  <c r="DX23" i="12"/>
  <c r="CQ18" i="12"/>
  <c r="DR16" i="12"/>
  <c r="DU18" i="12" l="1"/>
  <c r="EA11" i="12"/>
  <c r="DX16" i="12"/>
  <c r="DK18" i="16"/>
  <c r="DE17" i="16"/>
  <c r="BL25" i="2"/>
  <c r="DX26" i="12"/>
  <c r="CT18" i="12"/>
  <c r="DR11" i="12"/>
  <c r="CN18" i="12"/>
  <c r="CK15" i="12" l="1"/>
  <c r="CK13" i="12"/>
  <c r="CK23" i="12"/>
  <c r="CK14" i="12"/>
  <c r="CK19" i="12"/>
  <c r="CK11" i="12"/>
  <c r="CK16" i="12"/>
  <c r="CK26" i="12"/>
  <c r="DR23" i="12"/>
  <c r="BI16" i="1" l="1"/>
  <c r="BF16" i="1"/>
  <c r="AZ16" i="1"/>
  <c r="AW17" i="2"/>
  <c r="AW23" i="2"/>
  <c r="AT17" i="2"/>
  <c r="AT22" i="2"/>
  <c r="AT23" i="2"/>
  <c r="AK16" i="1"/>
  <c r="AK17" i="2"/>
  <c r="AW16" i="1"/>
  <c r="AW15" i="1"/>
  <c r="DE18" i="16"/>
  <c r="AZ15" i="1"/>
  <c r="DH17" i="16"/>
  <c r="BI15" i="1"/>
  <c r="BF15" i="1"/>
  <c r="CK18" i="12"/>
  <c r="AW25" i="2"/>
  <c r="AT16" i="2"/>
  <c r="AT25" i="2"/>
  <c r="AW24" i="2"/>
  <c r="BC22" i="2"/>
  <c r="AT24" i="2"/>
  <c r="DB13" i="16"/>
  <c r="AW22" i="2"/>
  <c r="AW12" i="2"/>
  <c r="AW16" i="2"/>
  <c r="P15" i="1"/>
  <c r="P16" i="1"/>
  <c r="AT12" i="2"/>
  <c r="CY22" i="6" l="1"/>
  <c r="BO22" i="6"/>
  <c r="BR22" i="6"/>
  <c r="BU22" i="6"/>
  <c r="CV22" i="6"/>
  <c r="BI22" i="6"/>
  <c r="BF22" i="2"/>
  <c r="AT22" i="6"/>
  <c r="BX22" i="6" l="1"/>
  <c r="BC22" i="6"/>
  <c r="BF22" i="6"/>
  <c r="BL22" i="6"/>
  <c r="AZ22" i="6"/>
  <c r="DB22" i="6" l="1"/>
  <c r="CS22" i="6"/>
  <c r="CP22" i="6"/>
  <c r="CM22" i="6"/>
  <c r="CJ22" i="6" l="1"/>
  <c r="CG22" i="6"/>
  <c r="EC10" i="16" l="1"/>
  <c r="CD20" i="16"/>
  <c r="EB20" i="16" s="1"/>
  <c r="CD19" i="16"/>
  <c r="EB19" i="16" s="1"/>
  <c r="CD14" i="16"/>
  <c r="EB14" i="16" s="1"/>
  <c r="CD11" i="16"/>
  <c r="EB11" i="16" s="1"/>
  <c r="CD18" i="16"/>
  <c r="CD21" i="16"/>
  <c r="CD22" i="16"/>
  <c r="EB22" i="16" s="1"/>
  <c r="EF22" i="16" s="1"/>
  <c r="CD13" i="16"/>
  <c r="EB13" i="16" s="1"/>
  <c r="CA18" i="16"/>
  <c r="AZ17" i="9"/>
  <c r="BF17" i="9"/>
  <c r="BC17" i="9"/>
  <c r="BI15" i="9"/>
  <c r="BI17" i="9"/>
  <c r="CD17" i="16"/>
  <c r="EB17" i="16" s="1"/>
  <c r="BF15" i="9" l="1"/>
  <c r="AQ17" i="9"/>
  <c r="BC15" i="9"/>
  <c r="S22" i="6"/>
  <c r="AT17" i="9" l="1"/>
  <c r="AN17" i="9"/>
  <c r="AK17" i="9"/>
  <c r="V17" i="9"/>
  <c r="AW17" i="9"/>
  <c r="AW15" i="9"/>
  <c r="BJ15" i="12"/>
  <c r="BJ23" i="12"/>
  <c r="BJ19" i="12"/>
  <c r="BJ26" i="12"/>
  <c r="BM15" i="12"/>
  <c r="BM23" i="12"/>
  <c r="BM19" i="12"/>
  <c r="BM26" i="12"/>
  <c r="BP23" i="12"/>
  <c r="BP19" i="12"/>
  <c r="BP26" i="12"/>
  <c r="BC14" i="12"/>
  <c r="CE16" i="12"/>
  <c r="CH16" i="12"/>
  <c r="BC15" i="12"/>
  <c r="BC16" i="12"/>
  <c r="BC19" i="12"/>
  <c r="BC18" i="12"/>
  <c r="BC26" i="12"/>
  <c r="AN15" i="9"/>
  <c r="AQ15" i="9"/>
  <c r="V15" i="9"/>
  <c r="AK15" i="9"/>
  <c r="BN17" i="9" l="1"/>
  <c r="BM18" i="12"/>
  <c r="BC23" i="12"/>
  <c r="BC13" i="12"/>
  <c r="BJ11" i="12"/>
  <c r="BJ18" i="12"/>
  <c r="BV23" i="12"/>
  <c r="BP14" i="12"/>
  <c r="BC11" i="12"/>
  <c r="BY13" i="12"/>
  <c r="BF13" i="12"/>
  <c r="BP13" i="12"/>
  <c r="BP11" i="12"/>
  <c r="BS23" i="12"/>
  <c r="BM11" i="12"/>
  <c r="BP18" i="12"/>
  <c r="BM16" i="12"/>
  <c r="BJ13" i="12"/>
  <c r="BJ14" i="12"/>
  <c r="BP16" i="12"/>
  <c r="BP15" i="12"/>
  <c r="BM13" i="12"/>
  <c r="BM14" i="12"/>
  <c r="BJ16" i="12"/>
  <c r="EC22" i="16" l="1"/>
  <c r="BR18" i="16"/>
  <c r="BF18" i="16"/>
  <c r="S18" i="16"/>
  <c r="AQ18" i="16"/>
  <c r="AT15" i="9" l="1"/>
  <c r="CS18" i="16"/>
  <c r="CP18" i="16"/>
  <c r="BL22" i="2"/>
  <c r="BO15" i="1"/>
  <c r="BF12" i="2"/>
  <c r="BF17" i="2"/>
  <c r="BF24" i="2"/>
  <c r="BF25" i="2"/>
  <c r="BF16" i="2"/>
  <c r="BC17" i="2"/>
  <c r="BC24" i="2"/>
  <c r="BC16" i="2"/>
  <c r="Y10" i="10"/>
  <c r="A11" i="10"/>
  <c r="A12" i="10" s="1"/>
  <c r="Y11" i="10"/>
  <c r="BO10" i="9"/>
  <c r="BO11" i="9"/>
  <c r="BO12" i="9"/>
  <c r="A10" i="7"/>
  <c r="AW22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5" i="1"/>
  <c r="AQ15" i="1"/>
  <c r="AT15" i="1"/>
  <c r="BX13" i="1"/>
  <c r="BX14" i="1"/>
  <c r="S16" i="1"/>
  <c r="V16" i="1"/>
  <c r="AH16" i="1"/>
  <c r="BC16" i="1"/>
  <c r="BO10" i="2"/>
  <c r="AZ12" i="2"/>
  <c r="AQ17" i="2"/>
  <c r="AQ22" i="2"/>
  <c r="AZ25" i="2"/>
  <c r="AK16" i="2"/>
  <c r="AZ15" i="12"/>
  <c r="EJ11" i="12"/>
  <c r="EJ12" i="12"/>
  <c r="CB23" i="12"/>
  <c r="CE23" i="12"/>
  <c r="CH23" i="12"/>
  <c r="EJ13" i="12"/>
  <c r="EJ14" i="12"/>
  <c r="EJ15" i="12"/>
  <c r="CB16" i="12"/>
  <c r="EJ16" i="12"/>
  <c r="EJ17" i="12"/>
  <c r="EJ18" i="12"/>
  <c r="BF19" i="12"/>
  <c r="BS19" i="12"/>
  <c r="BV19" i="12"/>
  <c r="CB19" i="12"/>
  <c r="CE19" i="12"/>
  <c r="CH19" i="12"/>
  <c r="EJ19" i="12"/>
  <c r="AZ14" i="12"/>
  <c r="CB14" i="12"/>
  <c r="CE14" i="12"/>
  <c r="CH14" i="12"/>
  <c r="AZ18" i="12"/>
  <c r="BF18" i="12"/>
  <c r="CB11" i="12"/>
  <c r="CE11" i="12"/>
  <c r="CH11" i="12"/>
  <c r="AZ26" i="12"/>
  <c r="BF26" i="12"/>
  <c r="CB15" i="12"/>
  <c r="BS15" i="12"/>
  <c r="AZ23" i="2"/>
  <c r="AZ19" i="12"/>
  <c r="AZ16" i="12"/>
  <c r="CH15" i="12"/>
  <c r="BF23" i="2"/>
  <c r="BC23" i="2"/>
  <c r="BO16" i="1"/>
  <c r="AZ16" i="2"/>
  <c r="BF16" i="12"/>
  <c r="BF15" i="12"/>
  <c r="CE15" i="12"/>
  <c r="BF14" i="12"/>
  <c r="AQ16" i="2"/>
  <c r="BV15" i="12"/>
  <c r="BI18" i="16"/>
  <c r="J16" i="1"/>
  <c r="AZ24" i="2"/>
  <c r="AZ22" i="2"/>
  <c r="AQ24" i="2"/>
  <c r="V15" i="1"/>
  <c r="AK23" i="2"/>
  <c r="AB16" i="1"/>
  <c r="AE16" i="1"/>
  <c r="M16" i="1"/>
  <c r="M10" i="10"/>
  <c r="X10" i="10" l="1"/>
  <c r="BH19" i="12"/>
  <c r="BH15" i="12"/>
  <c r="BH16" i="12"/>
  <c r="BH18" i="12"/>
  <c r="BH14" i="12"/>
  <c r="BH26" i="12"/>
  <c r="J22" i="6"/>
  <c r="DM22" i="6" s="1"/>
  <c r="G16" i="1"/>
  <c r="P18" i="16"/>
  <c r="DQ22" i="6" l="1"/>
  <c r="DQ26" i="6"/>
  <c r="DQ19" i="6"/>
  <c r="DQ15" i="6"/>
  <c r="DQ24" i="6"/>
  <c r="DQ20" i="6"/>
  <c r="DQ23" i="6"/>
  <c r="DQ11" i="6"/>
  <c r="DQ17" i="6"/>
  <c r="DQ14" i="6"/>
  <c r="DQ18" i="6"/>
  <c r="DQ21" i="6"/>
  <c r="DQ25" i="6"/>
  <c r="DQ13" i="6"/>
  <c r="DQ12" i="6"/>
  <c r="DQ16" i="6"/>
  <c r="DQ10" i="6"/>
  <c r="BC18" i="16"/>
  <c r="BS13" i="12"/>
  <c r="BS11" i="12"/>
  <c r="BS26" i="12"/>
  <c r="CV18" i="16" l="1"/>
  <c r="BO18" i="16"/>
  <c r="AZ18" i="16"/>
  <c r="BS14" i="12"/>
  <c r="BS16" i="12"/>
  <c r="AQ16" i="1" l="1"/>
  <c r="AK22" i="2"/>
  <c r="BN22" i="2" s="1"/>
  <c r="AN15" i="1"/>
  <c r="AN16" i="1"/>
  <c r="AT16" i="1"/>
  <c r="BL15" i="1"/>
  <c r="BU15" i="1"/>
  <c r="AK25" i="2"/>
  <c r="AK12" i="2"/>
  <c r="AB15" i="1"/>
  <c r="AE15" i="1"/>
  <c r="BL17" i="2" l="1"/>
  <c r="Y15" i="1"/>
  <c r="Y16" i="1"/>
  <c r="AK24" i="2"/>
  <c r="BC15" i="1" l="1"/>
  <c r="BL16" i="1"/>
  <c r="BU16" i="1"/>
  <c r="BL18" i="16"/>
  <c r="AZ17" i="2"/>
  <c r="BN17" i="2" s="1"/>
  <c r="BL23" i="2"/>
  <c r="BN23" i="2" s="1"/>
  <c r="BW16" i="1" l="1"/>
  <c r="BC25" i="2"/>
  <c r="BL24" i="2"/>
  <c r="BL12" i="2"/>
  <c r="BC12" i="2"/>
  <c r="BL16" i="2"/>
  <c r="BN16" i="2" s="1"/>
  <c r="AQ25" i="2"/>
  <c r="BN12" i="2" l="1"/>
  <c r="BR12" i="2" s="1"/>
  <c r="CH18" i="12"/>
  <c r="BV26" i="12"/>
  <c r="AZ13" i="12"/>
  <c r="BH13" i="12" s="1"/>
  <c r="BF23" i="12"/>
  <c r="BV11" i="12"/>
  <c r="BF11" i="12"/>
  <c r="CB26" i="12"/>
  <c r="CE26" i="12"/>
  <c r="S15" i="1"/>
  <c r="BR21" i="2" l="1"/>
  <c r="BR15" i="2"/>
  <c r="BR13" i="2"/>
  <c r="BR22" i="2"/>
  <c r="BR16" i="2"/>
  <c r="BR17" i="2"/>
  <c r="BR10" i="2"/>
  <c r="BR23" i="2"/>
  <c r="BR19" i="2"/>
  <c r="BR20" i="2"/>
  <c r="BR14" i="2"/>
  <c r="BR11" i="2"/>
  <c r="BR18" i="2"/>
  <c r="AK16" i="5"/>
  <c r="AK19" i="5"/>
  <c r="AK17" i="5"/>
  <c r="AK20" i="5"/>
  <c r="AK18" i="5"/>
  <c r="AZ11" i="12"/>
  <c r="BH11" i="12" s="1"/>
  <c r="BY18" i="12"/>
  <c r="BV18" i="12"/>
  <c r="CB13" i="12"/>
  <c r="BY19" i="12"/>
  <c r="EI19" i="12" s="1"/>
  <c r="BY16" i="12"/>
  <c r="CH26" i="12" l="1"/>
  <c r="CE18" i="12"/>
  <c r="AZ23" i="12"/>
  <c r="BH23" i="12" s="1"/>
  <c r="M11" i="10"/>
  <c r="X11" i="10" l="1"/>
  <c r="AW18" i="16"/>
  <c r="BY15" i="12"/>
  <c r="BY11" i="12"/>
  <c r="AZ15" i="9" l="1"/>
  <c r="BN15" i="9" s="1"/>
  <c r="CE13" i="12"/>
  <c r="BR10" i="9" l="1"/>
  <c r="BR15" i="9"/>
  <c r="BR14" i="9"/>
  <c r="BR12" i="9"/>
  <c r="BR18" i="9"/>
  <c r="BR11" i="9"/>
  <c r="BR16" i="9"/>
  <c r="BR13" i="9"/>
  <c r="BR19" i="9"/>
  <c r="BR17" i="9"/>
  <c r="CY18" i="16"/>
  <c r="BX18" i="16"/>
  <c r="BY23" i="12"/>
  <c r="CB18" i="12"/>
  <c r="BY14" i="12"/>
  <c r="BV14" i="12"/>
  <c r="EB18" i="16" l="1"/>
  <c r="EI11" i="12"/>
  <c r="EI14" i="12"/>
  <c r="EI18" i="12"/>
  <c r="BV16" i="12"/>
  <c r="BV13" i="12"/>
  <c r="CH13" i="12"/>
  <c r="BY26" i="12"/>
  <c r="EF18" i="16" l="1"/>
  <c r="EF17" i="16"/>
  <c r="EF21" i="16"/>
  <c r="EF15" i="16"/>
  <c r="EF16" i="16"/>
  <c r="EF14" i="16"/>
  <c r="EF13" i="16"/>
  <c r="EF11" i="16"/>
  <c r="EF12" i="16"/>
  <c r="EF19" i="16"/>
  <c r="EF20" i="16"/>
  <c r="EF10" i="16"/>
  <c r="J15" i="1"/>
  <c r="G15" i="1"/>
  <c r="M15" i="1"/>
  <c r="AK20" i="7" l="1"/>
  <c r="BW15" i="1"/>
  <c r="EI16" i="12"/>
  <c r="EI13" i="12"/>
  <c r="CA10" i="1" l="1"/>
  <c r="CA17" i="1"/>
  <c r="CA16" i="1"/>
  <c r="CA11" i="1"/>
  <c r="CA19" i="1"/>
  <c r="CA12" i="1"/>
  <c r="CA14" i="1"/>
  <c r="CA15" i="1"/>
  <c r="CA22" i="1"/>
  <c r="CA13" i="1"/>
  <c r="CA18" i="1"/>
  <c r="CA20" i="1"/>
  <c r="CA21" i="1"/>
  <c r="AK15" i="7"/>
  <c r="AK18" i="7"/>
  <c r="AK13" i="7"/>
  <c r="AK12" i="7"/>
  <c r="AK19" i="7"/>
  <c r="AK17" i="7"/>
  <c r="AK16" i="7"/>
  <c r="AK14" i="7"/>
  <c r="AK11" i="7"/>
  <c r="AK10" i="7"/>
  <c r="AB10" i="10"/>
  <c r="AB12" i="10"/>
  <c r="AB11" i="10"/>
  <c r="AK15" i="5"/>
  <c r="AK14" i="5"/>
  <c r="AK12" i="5"/>
  <c r="AK13" i="5"/>
  <c r="AK10" i="5"/>
  <c r="AK11" i="5"/>
  <c r="A10" i="5"/>
  <c r="EI15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3" i="19"/>
</calcChain>
</file>

<file path=xl/sharedStrings.xml><?xml version="1.0" encoding="utf-8"?>
<sst xmlns="http://schemas.openxmlformats.org/spreadsheetml/2006/main" count="2813" uniqueCount="169">
  <si>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</si>
  <si>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</si>
  <si>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</si>
  <si>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</si>
  <si>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</si>
  <si>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</si>
  <si>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</si>
  <si>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</si>
  <si>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</si>
  <si>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</si>
  <si>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</si>
  <si>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</si>
  <si>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</si>
  <si>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</si>
  <si>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</si>
  <si>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Сидоров Илья - Новикова Ольга</t>
  </si>
  <si>
    <t>Зеленовский Иван - Долгова Полина</t>
  </si>
  <si>
    <t>Королев Никита - Пискарёва Мария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</si>
  <si>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</si>
  <si>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</si>
  <si>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</si>
  <si>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</si>
  <si>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</si>
  <si>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</si>
  <si>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</si>
  <si>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</si>
  <si>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</si>
  <si>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</si>
  <si>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</si>
  <si>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</si>
  <si>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</si>
  <si>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</si>
  <si>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</si>
  <si>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</si>
  <si>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</si>
  <si>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Тихонов Роман - Жорник Полина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</si>
  <si>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</si>
  <si>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</si>
  <si>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</si>
  <si>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</si>
  <si>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</si>
  <si>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</si>
  <si>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</si>
  <si>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</si>
  <si>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</si>
  <si>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</si>
  <si>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Пашкин Артем - Вирронен Юлия</t>
  </si>
  <si>
    <t>Ефремов Игорь - Требушенко Елизавета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</si>
  <si>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</si>
  <si>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</si>
  <si>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</si>
  <si>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</si>
  <si>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</si>
  <si>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</si>
  <si>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</si>
  <si>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</si>
  <si>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</si>
  <si>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</si>
  <si>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</si>
  <si>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</si>
  <si>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Иванов Игорь - Карпушина Софья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</si>
  <si>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</si>
  <si>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</si>
  <si>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</si>
  <si>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</si>
  <si>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</si>
  <si>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</si>
  <si>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</si>
  <si>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</si>
  <si>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</si>
  <si>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</si>
  <si>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</si>
  <si>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</si>
  <si>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</si>
  <si>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</si>
  <si>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</si>
  <si>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</si>
  <si>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</si>
  <si>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</si>
  <si>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</si>
  <si>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</si>
  <si>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</si>
  <si>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</si>
  <si>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</si>
  <si>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</si>
  <si>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</si>
  <si>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</si>
  <si>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</si>
  <si>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</si>
  <si>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</si>
  <si>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</si>
  <si>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</si>
  <si>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</si>
  <si>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</si>
  <si>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</si>
  <si>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</si>
  <si>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</si>
  <si>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</si>
  <si>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</si>
  <si>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</si>
  <si>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</si>
  <si>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</si>
  <si>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</si>
  <si>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</si>
  <si>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</si>
  <si>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</si>
  <si>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</si>
  <si>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</si>
  <si>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</si>
  <si>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</si>
  <si>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</si>
  <si>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</si>
  <si>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</si>
  <si>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</si>
  <si>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</si>
  <si>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</si>
  <si>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</si>
  <si>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</si>
  <si>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</si>
  <si>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</si>
  <si>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</si>
  <si>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</si>
  <si>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t>Елфимов Кирилл - Вульф Ирина</t>
  </si>
  <si>
    <t>Пашкин Артем - Жорник Полина</t>
  </si>
  <si>
    <t>Мох Елисей - Захарова Марианна</t>
  </si>
  <si>
    <t>16-17.03.2024
Открытый кубок Дана-Дэнс
Рейтинг</t>
  </si>
  <si>
    <t>Рудевский Степан - Пискарева Мария</t>
  </si>
  <si>
    <t>Моисеев Станислав - Шельманова Полина</t>
  </si>
  <si>
    <t>12-21.06.2024
В ритмах лета, г. Красногорск
МС</t>
  </si>
  <si>
    <t>17-27.10.2024
RODC
КУБОК РОССИИ</t>
  </si>
  <si>
    <t>Шипунов Алексей - Саламаха Дарья</t>
  </si>
  <si>
    <t>17-27.10.2024
RODC
ВС</t>
  </si>
  <si>
    <t>17-27.10.2024
RODC
МС</t>
  </si>
  <si>
    <t>Мотовилов Савелий - Гуменюк Нелли</t>
  </si>
  <si>
    <t>Храпов Артём - Захарченко Дарья</t>
  </si>
  <si>
    <t>17-27.10.2024
RODC
КР</t>
  </si>
  <si>
    <t>09-10.11.2024
Первенство Омска</t>
  </si>
  <si>
    <t>09-10.11.2024
Чемпионат Омска</t>
  </si>
  <si>
    <t>20-21.04.2024
Вельвет - 2024
КС</t>
  </si>
  <si>
    <t>Банман Марк - Кулеева София</t>
  </si>
  <si>
    <r>
      <t>Тихонов Роман - Жорник Полина</t>
    </r>
    <r>
      <rPr>
        <sz val="11"/>
        <color rgb="FFFF0000"/>
        <rFont val="Calibri"/>
        <family val="2"/>
        <charset val="204"/>
        <scheme val="minor"/>
      </rPr>
      <t xml:space="preserve"> (РАСПАЛАСЬ!)</t>
    </r>
  </si>
  <si>
    <r>
      <t xml:space="preserve">Пашкин Артем - Вирронен Юлия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</si>
  <si>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07-08.12.2024
Кубок Спартака
КС</t>
  </si>
  <si>
    <t>07-08.12.2024
Кубок Спартака
в рамках КС</t>
  </si>
  <si>
    <t>21-24.11.2024
Казань
 ВС</t>
  </si>
  <si>
    <t>17-22.12.2024
Люберцы
 ВС</t>
  </si>
  <si>
    <t>Беленко Родион - Катаман Елизавета</t>
  </si>
  <si>
    <t>Баканов Ярослав - Каскевич Василина</t>
  </si>
  <si>
    <t>Мох Елисей - Захарченко Марианна</t>
  </si>
  <si>
    <t>Степанов Василий - Гаева Мария</t>
  </si>
  <si>
    <t>Каскевич Марк - Жуйкова Елизавета</t>
  </si>
  <si>
    <t>Степанов Василий - Самкова Евгения (РАСПАЛАСЬ!)</t>
  </si>
  <si>
    <t>Лахтик Александр - Жорник Яна (РАСПАЛАСЬ!)</t>
  </si>
  <si>
    <t>Мох Елисей - Марченко Валерия (РАСПАЛАСЬ!)</t>
  </si>
  <si>
    <t>Беленко Родион - Ткаченко Мария (РАСПАЛАСЬ!)</t>
  </si>
  <si>
    <t>Кучерявый Александр - Лукьянчикова Вероника</t>
  </si>
  <si>
    <t>Цыганов Владислав - Волкова Алесандра</t>
  </si>
  <si>
    <t>Сивирин Елисей - Тараненко Маргарита</t>
  </si>
  <si>
    <t>Гутман Лев - Требушенко Елизавета</t>
  </si>
  <si>
    <t>Данилов Артём - Кривопустова Лидия</t>
  </si>
  <si>
    <t>Рудевский Степан - Погодина Александра (РАСПАЛАСЬ!)</t>
  </si>
  <si>
    <t>Ефремов Игорь - Рудольф Алина</t>
  </si>
  <si>
    <t>Ефремов Игорь - Требушенко Елизавета РАСПАЛАСЬ!)</t>
  </si>
  <si>
    <t>Ефремов Игорь - Требушенко Елизавета (РАСПАЛАСЬ!)</t>
  </si>
  <si>
    <t>Шипунов Алексей - Аношка Вероника (РАСПАЛАСЬ!)</t>
  </si>
  <si>
    <t>Булатов Артём - Саламаха Дарья (РАСПАЛАСЬ!)</t>
  </si>
  <si>
    <t>Атаманенко Родион - Шельманова Полина (РАСПАЛАСЬ!)</t>
  </si>
  <si>
    <t>Занилов Кирилл - Коротун  Яна (РАСПАЛАСЬ!)</t>
  </si>
  <si>
    <t>Храпов Артём - Литвинова Софья (РАСПАЛАСЬ!)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</si>
</sst>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0" fillId="2" borderId="26" xfId="0" applyFill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1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3" xfId="0" applyFill="1" applyBorder="1"/>
    <xf numFmtId="1" fontId="0" fillId="0" borderId="24" xfId="0" applyNumberFormat="1" applyBorder="1"/>
    <xf numFmtId="0" fontId="0" fillId="2" borderId="20" xfId="0" applyFill="1" applyBorder="1"/>
    <xf numFmtId="0" fontId="0" fillId="2" borderId="32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4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0" fontId="1" fillId="0" borderId="36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7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0" fillId="0" borderId="6" xfId="0" applyNumberFormat="1" applyBorder="1"/>
    <xf numFmtId="1" fontId="0" fillId="8" borderId="6" xfId="0" applyNumberFormat="1" applyFill="1" applyBorder="1"/>
    <xf numFmtId="0" fontId="0" fillId="8" borderId="6" xfId="0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20" xfId="0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10" borderId="9" xfId="0" applyFill="1" applyBorder="1" applyAlignment="1"/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9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0" fillId="0" borderId="8" xfId="0" applyBorder="1" applyAlignment="1"/>
    <xf numFmtId="0" fontId="1" fillId="0" borderId="0" xfId="0" applyFont="1" applyFill="1" applyBorder="1" applyAlignment="1">
      <alignment vertical="center" wrapText="1"/>
    </xf>
    <xf numFmtId="164" fontId="1" fillId="7" borderId="3" xfId="0" applyNumberFormat="1" applyFont="1" applyFill="1" applyBorder="1"/>
  </cellXfs>
  <cellStyles count="1">
    <cellStyle name="Обычный" xfId="0" builtinId="0"/>
  </cellStyles>
  <dxfs count="29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B22" sqref="B22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49" t="s">
        <v>66</v>
      </c>
      <c r="D5" s="250"/>
      <c r="E5" s="251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/>
      <c r="AH5" s="246"/>
      <c r="AI5" s="247"/>
      <c r="AJ5" s="245" t="s">
        <v>125</v>
      </c>
      <c r="AK5" s="246"/>
      <c r="AL5" s="248"/>
      <c r="AM5" s="245"/>
      <c r="AN5" s="246"/>
      <c r="AO5" s="248"/>
      <c r="AP5" s="245"/>
      <c r="AQ5" s="246"/>
      <c r="AR5" s="248"/>
      <c r="AS5" s="245"/>
      <c r="AT5" s="246"/>
      <c r="AU5" s="248"/>
      <c r="AV5" s="245"/>
      <c r="AW5" s="246"/>
      <c r="AX5" s="248"/>
      <c r="AY5" s="245"/>
      <c r="AZ5" s="246"/>
      <c r="BA5" s="248"/>
      <c r="BB5" s="245"/>
      <c r="BC5" s="246"/>
      <c r="BD5" s="248"/>
      <c r="BE5" s="245"/>
      <c r="BF5" s="246"/>
      <c r="BG5" s="248"/>
      <c r="BH5" s="245"/>
      <c r="BI5" s="246"/>
      <c r="BJ5" s="248"/>
      <c r="BK5" s="245"/>
      <c r="BL5" s="246"/>
      <c r="BM5" s="248"/>
      <c r="BN5" s="245"/>
      <c r="BO5" s="246"/>
      <c r="BP5" s="248"/>
      <c r="BQ5" s="258"/>
      <c r="BR5" s="259"/>
      <c r="BS5" s="260"/>
      <c r="BT5" s="258"/>
      <c r="BU5" s="259"/>
      <c r="BV5" s="260"/>
      <c r="BW5" s="258"/>
      <c r="BX5" s="259"/>
      <c r="BY5" s="260"/>
      <c r="BZ5" s="258"/>
      <c r="CA5" s="259"/>
      <c r="CB5" s="260"/>
      <c r="CC5" s="258"/>
      <c r="CD5" s="259"/>
      <c r="CE5" s="260"/>
      <c r="CF5" s="258"/>
      <c r="CG5" s="259"/>
      <c r="CH5" s="260"/>
      <c r="CI5" s="258"/>
      <c r="CJ5" s="259"/>
      <c r="CK5" s="260"/>
      <c r="CL5" s="258"/>
      <c r="CM5" s="259"/>
      <c r="CN5" s="260"/>
      <c r="CO5" s="258"/>
      <c r="CP5" s="259"/>
      <c r="CQ5" s="260"/>
      <c r="CR5" s="258"/>
      <c r="CS5" s="259"/>
      <c r="CT5" s="260"/>
      <c r="CU5" s="258"/>
      <c r="CV5" s="259"/>
      <c r="CW5" s="260"/>
      <c r="CX5" s="258"/>
      <c r="CY5" s="259"/>
      <c r="CZ5" s="260"/>
      <c r="DA5" s="258"/>
      <c r="DB5" s="259"/>
      <c r="DC5" s="260"/>
      <c r="DD5" s="258"/>
      <c r="DE5" s="259"/>
      <c r="DF5" s="260"/>
      <c r="DG5" s="258"/>
      <c r="DH5" s="259"/>
      <c r="DI5" s="260"/>
      <c r="DJ5" s="258"/>
      <c r="DK5" s="259"/>
      <c r="DL5" s="260"/>
      <c r="DM5" s="258"/>
      <c r="DN5" s="259"/>
      <c r="DO5" s="260"/>
      <c r="DP5" s="258"/>
      <c r="DQ5" s="259"/>
      <c r="DR5" s="260"/>
      <c r="DS5" s="258"/>
      <c r="DT5" s="259"/>
      <c r="DU5" s="260"/>
      <c r="DV5" s="258"/>
      <c r="DW5" s="259"/>
      <c r="DX5" s="260"/>
      <c r="DY5" s="258"/>
      <c r="DZ5" s="259"/>
      <c r="EA5" s="260"/>
      <c r="EB5" s="258"/>
      <c r="EC5" s="259"/>
      <c r="ED5" s="260"/>
      <c r="EE5" s="258"/>
      <c r="EF5" s="259"/>
      <c r="EG5" s="260"/>
    </row>
    <row r="6" spans="1:143" ht="15.75" thickBot="1" x14ac:dyDescent="0.3">
      <c r="A6" s="119"/>
      <c r="B6" s="164" t="s">
        <v>1</v>
      </c>
      <c r="C6" s="252"/>
      <c r="D6" s="253"/>
      <c r="E6" s="254"/>
      <c r="F6" s="252"/>
      <c r="G6" s="253"/>
      <c r="H6" s="254"/>
      <c r="I6" s="255">
        <v>83</v>
      </c>
      <c r="J6" s="256"/>
      <c r="K6" s="257"/>
      <c r="L6" s="255">
        <v>46</v>
      </c>
      <c r="M6" s="256"/>
      <c r="N6" s="257"/>
      <c r="O6" s="255">
        <v>109</v>
      </c>
      <c r="P6" s="256"/>
      <c r="Q6" s="248"/>
      <c r="R6" s="255">
        <v>54</v>
      </c>
      <c r="S6" s="256"/>
      <c r="T6" s="248"/>
      <c r="U6" s="255">
        <v>11</v>
      </c>
      <c r="V6" s="256"/>
      <c r="W6" s="248"/>
      <c r="X6" s="255">
        <v>8</v>
      </c>
      <c r="Y6" s="256"/>
      <c r="Z6" s="248"/>
      <c r="AA6" s="255">
        <v>10</v>
      </c>
      <c r="AB6" s="256"/>
      <c r="AC6" s="248"/>
      <c r="AD6" s="255">
        <v>8</v>
      </c>
      <c r="AE6" s="256"/>
      <c r="AF6" s="248"/>
      <c r="AG6" s="255"/>
      <c r="AH6" s="256"/>
      <c r="AI6" s="248"/>
      <c r="AJ6" s="255">
        <v>5</v>
      </c>
      <c r="AK6" s="256"/>
      <c r="AL6" s="248"/>
      <c r="AM6" s="255"/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48"/>
      <c r="BK6" s="255"/>
      <c r="BL6" s="256"/>
      <c r="BM6" s="248"/>
      <c r="BN6" s="255"/>
      <c r="BO6" s="256"/>
      <c r="BP6" s="248"/>
      <c r="BQ6" s="261"/>
      <c r="BR6" s="262"/>
      <c r="BS6" s="260"/>
      <c r="BT6" s="261"/>
      <c r="BU6" s="262"/>
      <c r="BV6" s="260"/>
      <c r="BW6" s="261"/>
      <c r="BX6" s="262"/>
      <c r="BY6" s="260"/>
      <c r="BZ6" s="261"/>
      <c r="CA6" s="262"/>
      <c r="CB6" s="260"/>
      <c r="CC6" s="261"/>
      <c r="CD6" s="262"/>
      <c r="CE6" s="260"/>
      <c r="CF6" s="261"/>
      <c r="CG6" s="262"/>
      <c r="CH6" s="260"/>
      <c r="CI6" s="261"/>
      <c r="CJ6" s="262"/>
      <c r="CK6" s="260"/>
      <c r="CL6" s="261"/>
      <c r="CM6" s="262"/>
      <c r="CN6" s="260"/>
      <c r="CO6" s="261"/>
      <c r="CP6" s="262"/>
      <c r="CQ6" s="260"/>
      <c r="CR6" s="261"/>
      <c r="CS6" s="262"/>
      <c r="CT6" s="260"/>
      <c r="CU6" s="261"/>
      <c r="CV6" s="262"/>
      <c r="CW6" s="260"/>
      <c r="CX6" s="261"/>
      <c r="CY6" s="262"/>
      <c r="CZ6" s="260"/>
      <c r="DA6" s="261"/>
      <c r="DB6" s="262"/>
      <c r="DC6" s="260"/>
      <c r="DD6" s="261"/>
      <c r="DE6" s="262"/>
      <c r="DF6" s="260"/>
      <c r="DG6" s="261"/>
      <c r="DH6" s="262"/>
      <c r="DI6" s="260"/>
      <c r="DJ6" s="261"/>
      <c r="DK6" s="262"/>
      <c r="DL6" s="260"/>
      <c r="DM6" s="261"/>
      <c r="DN6" s="262"/>
      <c r="DO6" s="260"/>
      <c r="DP6" s="261"/>
      <c r="DQ6" s="262"/>
      <c r="DR6" s="260"/>
      <c r="DS6" s="261"/>
      <c r="DT6" s="262"/>
      <c r="DU6" s="260"/>
      <c r="DV6" s="261"/>
      <c r="DW6" s="262"/>
      <c r="DX6" s="260"/>
      <c r="DY6" s="261"/>
      <c r="DZ6" s="262"/>
      <c r="EA6" s="260"/>
      <c r="EB6" s="261"/>
      <c r="EC6" s="262"/>
      <c r="ED6" s="260"/>
      <c r="EE6" s="261"/>
      <c r="EF6" s="262"/>
      <c r="EG6" s="260"/>
    </row>
    <row r="7" spans="1:143" ht="15.75" thickBot="1" x14ac:dyDescent="0.3">
      <c r="A7" s="119"/>
      <c r="B7" s="164" t="s">
        <v>5</v>
      </c>
      <c r="C7" s="266"/>
      <c r="D7" s="267"/>
      <c r="E7" s="268"/>
      <c r="F7" s="266"/>
      <c r="G7" s="267"/>
      <c r="H7" s="268"/>
      <c r="I7" s="263">
        <v>5</v>
      </c>
      <c r="J7" s="264"/>
      <c r="K7" s="269"/>
      <c r="L7" s="263">
        <v>4</v>
      </c>
      <c r="M7" s="264"/>
      <c r="N7" s="269"/>
      <c r="O7" s="263">
        <v>5</v>
      </c>
      <c r="P7" s="264"/>
      <c r="Q7" s="265"/>
      <c r="R7" s="263">
        <v>5</v>
      </c>
      <c r="S7" s="264"/>
      <c r="T7" s="265"/>
      <c r="U7" s="263">
        <v>2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2</v>
      </c>
      <c r="AE7" s="264"/>
      <c r="AF7" s="265"/>
      <c r="AG7" s="263"/>
      <c r="AH7" s="264"/>
      <c r="AI7" s="265"/>
      <c r="AJ7" s="263">
        <v>1</v>
      </c>
      <c r="AK7" s="264"/>
      <c r="AL7" s="265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70"/>
      <c r="BR7" s="271"/>
      <c r="BS7" s="272"/>
      <c r="BT7" s="270"/>
      <c r="BU7" s="271"/>
      <c r="BV7" s="272"/>
      <c r="BW7" s="270"/>
      <c r="BX7" s="271"/>
      <c r="BY7" s="272"/>
      <c r="BZ7" s="270"/>
      <c r="CA7" s="271"/>
      <c r="CB7" s="272"/>
      <c r="CC7" s="270"/>
      <c r="CD7" s="271"/>
      <c r="CE7" s="272"/>
      <c r="CF7" s="270"/>
      <c r="CG7" s="271"/>
      <c r="CH7" s="272"/>
      <c r="CI7" s="270"/>
      <c r="CJ7" s="271"/>
      <c r="CK7" s="272"/>
      <c r="CL7" s="270"/>
      <c r="CM7" s="271"/>
      <c r="CN7" s="272"/>
      <c r="CO7" s="270"/>
      <c r="CP7" s="271"/>
      <c r="CQ7" s="272"/>
      <c r="CR7" s="270"/>
      <c r="CS7" s="271"/>
      <c r="CT7" s="272"/>
      <c r="CU7" s="270"/>
      <c r="CV7" s="271"/>
      <c r="CW7" s="272"/>
      <c r="CX7" s="270"/>
      <c r="CY7" s="271"/>
      <c r="CZ7" s="272"/>
      <c r="DA7" s="270"/>
      <c r="DB7" s="271"/>
      <c r="DC7" s="272"/>
      <c r="DD7" s="270"/>
      <c r="DE7" s="271"/>
      <c r="DF7" s="272"/>
      <c r="DG7" s="270"/>
      <c r="DH7" s="271"/>
      <c r="DI7" s="272"/>
      <c r="DJ7" s="270"/>
      <c r="DK7" s="271"/>
      <c r="DL7" s="272"/>
      <c r="DM7" s="270"/>
      <c r="DN7" s="271"/>
      <c r="DO7" s="272"/>
      <c r="DP7" s="270"/>
      <c r="DQ7" s="271"/>
      <c r="DR7" s="272"/>
      <c r="DS7" s="270"/>
      <c r="DT7" s="271"/>
      <c r="DU7" s="272"/>
      <c r="DV7" s="270"/>
      <c r="DW7" s="271"/>
      <c r="DX7" s="272"/>
      <c r="DY7" s="270"/>
      <c r="DZ7" s="271"/>
      <c r="EA7" s="272"/>
      <c r="EB7" s="270"/>
      <c r="EC7" s="271"/>
      <c r="ED7" s="272"/>
      <c r="EE7" s="270"/>
      <c r="EF7" s="271"/>
      <c r="EG7" s="272"/>
    </row>
    <row r="8" spans="1:143" ht="15.75" thickBot="1" x14ac:dyDescent="0.3">
      <c r="A8" s="119"/>
      <c r="B8" s="164" t="s">
        <v>0</v>
      </c>
      <c r="C8" s="252">
        <v>1.8</v>
      </c>
      <c r="D8" s="253"/>
      <c r="E8" s="254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55"/>
      <c r="AH8" s="256"/>
      <c r="AI8" s="248"/>
      <c r="AJ8" s="255">
        <v>1</v>
      </c>
      <c r="AK8" s="256"/>
      <c r="AL8" s="248"/>
      <c r="AM8" s="255"/>
      <c r="AN8" s="256"/>
      <c r="AO8" s="248"/>
      <c r="AP8" s="255"/>
      <c r="AQ8" s="256"/>
      <c r="AR8" s="248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48"/>
      <c r="BK8" s="255"/>
      <c r="BL8" s="256"/>
      <c r="BM8" s="248"/>
      <c r="BN8" s="255"/>
      <c r="BO8" s="256"/>
      <c r="BP8" s="248"/>
      <c r="BQ8" s="261"/>
      <c r="BR8" s="262"/>
      <c r="BS8" s="260"/>
      <c r="BT8" s="261"/>
      <c r="BU8" s="262"/>
      <c r="BV8" s="260"/>
      <c r="BW8" s="261"/>
      <c r="BX8" s="262"/>
      <c r="BY8" s="260"/>
      <c r="BZ8" s="261"/>
      <c r="CA8" s="262"/>
      <c r="CB8" s="260"/>
      <c r="CC8" s="261"/>
      <c r="CD8" s="262"/>
      <c r="CE8" s="260"/>
      <c r="CF8" s="261"/>
      <c r="CG8" s="262"/>
      <c r="CH8" s="260"/>
      <c r="CI8" s="261"/>
      <c r="CJ8" s="262"/>
      <c r="CK8" s="260"/>
      <c r="CL8" s="261"/>
      <c r="CM8" s="262"/>
      <c r="CN8" s="260"/>
      <c r="CO8" s="261"/>
      <c r="CP8" s="262"/>
      <c r="CQ8" s="260"/>
      <c r="CR8" s="261"/>
      <c r="CS8" s="262"/>
      <c r="CT8" s="260"/>
      <c r="CU8" s="261"/>
      <c r="CV8" s="262"/>
      <c r="CW8" s="260"/>
      <c r="CX8" s="261"/>
      <c r="CY8" s="262"/>
      <c r="CZ8" s="260"/>
      <c r="DA8" s="261"/>
      <c r="DB8" s="262"/>
      <c r="DC8" s="260"/>
      <c r="DD8" s="261"/>
      <c r="DE8" s="262"/>
      <c r="DF8" s="260"/>
      <c r="DG8" s="261"/>
      <c r="DH8" s="262"/>
      <c r="DI8" s="260"/>
      <c r="DJ8" s="261"/>
      <c r="DK8" s="262"/>
      <c r="DL8" s="260"/>
      <c r="DM8" s="261"/>
      <c r="DN8" s="262"/>
      <c r="DO8" s="260"/>
      <c r="DP8" s="261"/>
      <c r="DQ8" s="262"/>
      <c r="DR8" s="260"/>
      <c r="DS8" s="261"/>
      <c r="DT8" s="262"/>
      <c r="DU8" s="260"/>
      <c r="DV8" s="261"/>
      <c r="DW8" s="262"/>
      <c r="DX8" s="260"/>
      <c r="DY8" s="261"/>
      <c r="DZ8" s="262"/>
      <c r="EA8" s="260"/>
      <c r="EB8" s="261"/>
      <c r="EC8" s="262"/>
      <c r="ED8" s="260"/>
      <c r="EE8" s="261"/>
      <c r="EF8" s="262"/>
      <c r="EG8" s="260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74" t="s">
        <v>8</v>
      </c>
      <c r="EJ9" s="274"/>
      <c r="EK9" s="274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57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22</v>
      </c>
      <c r="J10" s="134">
        <f t="shared" ref="J10:J24" ca="1" si="3">IF(I10&gt;0,(INDIRECT(ADDRESS(I10,$I$7,,,"ТаблицаСоответствия"))+K10)*$I$8,0)</f>
        <v>75.600000000000009</v>
      </c>
      <c r="K10" s="8"/>
      <c r="L10" s="11">
        <v>23</v>
      </c>
      <c r="M10" s="134">
        <f t="shared" ref="M10:M24" ca="1" si="4">IF(L10&gt;0,(INDIRECT(ADDRESS(L10,$L$7,,,"ТаблицаСоответствия"))+N10)*$L$8,0)</f>
        <v>25.2</v>
      </c>
      <c r="N10" s="8"/>
      <c r="O10" s="11">
        <v>24</v>
      </c>
      <c r="P10" s="134">
        <f t="shared" ref="P10:P24" ca="1" si="5">IF(O10&gt;0,(INDIRECT(ADDRESS(O10,$O$7,,,"ТаблицаСоответствия"))+Q10)*$O$8,0)</f>
        <v>68.400000000000006</v>
      </c>
      <c r="Q10" s="8"/>
      <c r="R10" s="11">
        <v>19</v>
      </c>
      <c r="S10" s="134">
        <f t="shared" ref="S10:S24" ca="1" si="6">IF(R10&gt;0,(INDIRECT(ADDRESS(R10,$R$7,,,"ТаблицаСоответствия"))+T10)*$R$8,0)</f>
        <v>82.8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>
        <v>1</v>
      </c>
      <c r="AE10" s="134">
        <f t="shared" ref="AE10:AE24" ca="1" si="10">IF(AD10&gt;0,(INDIRECT(ADDRESS(AD10,$AD$7,,,"ТаблицаСоответствия"))+AF10)*$AD$8,0)</f>
        <v>40.799999999999997</v>
      </c>
      <c r="AF10" s="8"/>
      <c r="AG10" s="11"/>
      <c r="AH10" s="182">
        <f t="shared" ref="AH10:AH24" ca="1" si="11">IF(AG10&gt;0,(INDIRECT(ADDRESS(AG10,$AG$7,,,"ТаблицаСоответствия"))+AI10)*$AG$8,0)</f>
        <v>0</v>
      </c>
      <c r="AI10" s="35"/>
      <c r="AJ10" s="11">
        <v>1</v>
      </c>
      <c r="AK10" s="134">
        <f t="shared" ref="AK10:AK24" ca="1" si="12">IF(AJ10&gt;0,(INDIRECT(ADDRESS(AJ10,$AJ$7,,,"ТаблицаСоответствия"))+AL10)*$AJ$8,0)</f>
        <v>12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1" ca="1" si="46">SUM(CV10,CP10,AW10,P10,S10,AZ10,BC10,BF10,BR10,BU10,BX10,CA10,CS10,CJ10,CM10,CD10,DH10,DK10,DN10,DQ10,DT10,DZ10,CG10,BO10,BL10,AT10,BI10,AK10,AN10,AQ10,D10,G10,J10,M10,Y10,AB10,AE10,AH10,CY10,DB10,DE10,DW10,EC10,EF10,)</f>
        <v>400.00000000000006</v>
      </c>
      <c r="EI10" s="275" t="str">
        <f t="shared" ref="EI10:EI24" si="47">B10</f>
        <v>Маликов Гордей - Маликова Милана</v>
      </c>
      <c r="EJ10" s="276"/>
      <c r="EK10" s="277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41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35</v>
      </c>
      <c r="M11" s="134">
        <f t="shared" ca="1" si="4"/>
        <v>14.4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2</v>
      </c>
      <c r="Y11" s="134">
        <f t="shared" ca="1" si="8"/>
        <v>42</v>
      </c>
      <c r="Z11" s="9"/>
      <c r="AA11" s="12">
        <v>3</v>
      </c>
      <c r="AB11" s="134">
        <f t="shared" ca="1" si="9"/>
        <v>36.4</v>
      </c>
      <c r="AC11" s="9"/>
      <c r="AD11" s="12">
        <v>4</v>
      </c>
      <c r="AE11" s="134">
        <f t="shared" ca="1" si="10"/>
        <v>26.4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119.19999999999999</v>
      </c>
      <c r="EI11" s="275" t="str">
        <f t="shared" si="47"/>
        <v>Авдюков Михаил - Смычкова Софья</v>
      </c>
      <c r="EJ11" s="276"/>
      <c r="EK11" s="277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42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4</v>
      </c>
      <c r="Y12" s="134">
        <f t="shared" ca="1" si="8"/>
        <v>30.799999999999997</v>
      </c>
      <c r="Z12" s="9"/>
      <c r="AA12" s="12">
        <v>4</v>
      </c>
      <c r="AB12" s="134">
        <f t="shared" ca="1" si="9"/>
        <v>30.799999999999997</v>
      </c>
      <c r="AC12" s="9"/>
      <c r="AD12" s="12">
        <v>5</v>
      </c>
      <c r="AE12" s="134">
        <f t="shared" ca="1" si="10"/>
        <v>21.599999999999998</v>
      </c>
      <c r="AF12" s="9"/>
      <c r="AG12" s="12"/>
      <c r="AH12" s="182">
        <f t="shared" ca="1" si="11"/>
        <v>0</v>
      </c>
      <c r="AI12" s="32"/>
      <c r="AJ12" s="12">
        <v>3</v>
      </c>
      <c r="AK12" s="134">
        <f t="shared" ca="1" si="12"/>
        <v>8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91.199999999999989</v>
      </c>
      <c r="EI12" s="275" t="str">
        <f t="shared" si="47"/>
        <v>Бирюков Егор - Благова Маргарита</v>
      </c>
      <c r="EJ12" s="276"/>
      <c r="EK12" s="277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59</v>
      </c>
      <c r="C13" s="78"/>
      <c r="D13" s="134">
        <f t="shared" ca="1" si="1"/>
        <v>0</v>
      </c>
      <c r="E13" s="32"/>
      <c r="F13" s="12"/>
      <c r="G13" s="134">
        <f t="shared" ca="1" si="2"/>
        <v>0</v>
      </c>
      <c r="H13" s="32"/>
      <c r="I13" s="12"/>
      <c r="J13" s="134">
        <f t="shared" ca="1" si="3"/>
        <v>0</v>
      </c>
      <c r="K13" s="32"/>
      <c r="L13" s="12"/>
      <c r="M13" s="134">
        <f t="shared" ca="1" si="4"/>
        <v>0</v>
      </c>
      <c r="N13" s="32"/>
      <c r="O13" s="12"/>
      <c r="P13" s="134">
        <f t="shared" ca="1" si="5"/>
        <v>0</v>
      </c>
      <c r="Q13" s="32"/>
      <c r="R13" s="12"/>
      <c r="S13" s="134">
        <f t="shared" ca="1" si="6"/>
        <v>0</v>
      </c>
      <c r="T13" s="32"/>
      <c r="U13" s="12"/>
      <c r="V13" s="134">
        <f t="shared" ca="1" si="7"/>
        <v>0</v>
      </c>
      <c r="W13" s="32"/>
      <c r="X13" s="12">
        <v>5</v>
      </c>
      <c r="Y13" s="134">
        <f t="shared" ca="1" si="8"/>
        <v>25.2</v>
      </c>
      <c r="Z13" s="32"/>
      <c r="AA13" s="12">
        <v>5</v>
      </c>
      <c r="AB13" s="134">
        <f t="shared" ca="1" si="9"/>
        <v>25.2</v>
      </c>
      <c r="AC13" s="32"/>
      <c r="AD13" s="12">
        <v>6</v>
      </c>
      <c r="AE13" s="134">
        <f t="shared" ca="1" si="10"/>
        <v>16.8</v>
      </c>
      <c r="AF13" s="32"/>
      <c r="AG13" s="12"/>
      <c r="AH13" s="182">
        <f t="shared" ca="1" si="11"/>
        <v>0</v>
      </c>
      <c r="AI13" s="32"/>
      <c r="AJ13" s="12"/>
      <c r="AK13" s="134">
        <f t="shared" ca="1" si="12"/>
        <v>0</v>
      </c>
      <c r="AL13" s="32"/>
      <c r="AM13" s="12"/>
      <c r="AN13" s="134">
        <f t="shared" ca="1" si="13"/>
        <v>0</v>
      </c>
      <c r="AO13" s="32"/>
      <c r="AP13" s="12"/>
      <c r="AQ13" s="134">
        <f t="shared" ca="1" si="14"/>
        <v>0</v>
      </c>
      <c r="AR13" s="32"/>
      <c r="AS13" s="12"/>
      <c r="AT13" s="134">
        <f t="shared" ca="1" si="15"/>
        <v>0</v>
      </c>
      <c r="AU13" s="32"/>
      <c r="AV13" s="12"/>
      <c r="AW13" s="134">
        <f t="shared" ca="1" si="16"/>
        <v>0</v>
      </c>
      <c r="AX13" s="32"/>
      <c r="AY13" s="12"/>
      <c r="AZ13" s="134">
        <f t="shared" ca="1" si="17"/>
        <v>0</v>
      </c>
      <c r="BA13" s="32"/>
      <c r="BB13" s="12"/>
      <c r="BC13" s="134">
        <f t="shared" ca="1" si="18"/>
        <v>0</v>
      </c>
      <c r="BD13" s="32"/>
      <c r="BE13" s="12"/>
      <c r="BF13" s="134">
        <f t="shared" ca="1" si="19"/>
        <v>0</v>
      </c>
      <c r="BG13" s="32"/>
      <c r="BH13" s="12"/>
      <c r="BI13" s="134">
        <f t="shared" ca="1" si="20"/>
        <v>0</v>
      </c>
      <c r="BJ13" s="32"/>
      <c r="BK13" s="12"/>
      <c r="BL13" s="134">
        <f t="shared" ca="1" si="21"/>
        <v>0</v>
      </c>
      <c r="BM13" s="32"/>
      <c r="BN13" s="12"/>
      <c r="BO13" s="134">
        <f t="shared" ca="1" si="22"/>
        <v>0</v>
      </c>
      <c r="BP13" s="32"/>
      <c r="BQ13" s="12"/>
      <c r="BR13" s="7">
        <f t="shared" ca="1" si="23"/>
        <v>0</v>
      </c>
      <c r="BS13" s="32"/>
      <c r="BT13" s="12"/>
      <c r="BU13" s="7">
        <f t="shared" ca="1" si="24"/>
        <v>0</v>
      </c>
      <c r="BV13" s="32"/>
      <c r="BW13" s="12"/>
      <c r="BX13" s="7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7">
        <f t="shared" ca="1" si="34"/>
        <v>0</v>
      </c>
      <c r="CZ13" s="32"/>
      <c r="DA13" s="12"/>
      <c r="DB13" s="7">
        <f t="shared" ca="1" si="35"/>
        <v>0</v>
      </c>
      <c r="DC13" s="32"/>
      <c r="DD13" s="12"/>
      <c r="DE13" s="7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35">
        <f t="shared" ca="1" si="46"/>
        <v>67.2</v>
      </c>
      <c r="EI13" s="278" t="str">
        <f t="shared" si="47"/>
        <v>Алещенко Максим - Савосюк Екатерина</v>
      </c>
      <c r="EJ13" s="279"/>
      <c r="EK13" s="280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94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/>
      <c r="Y14" s="134">
        <f t="shared" ca="1" si="8"/>
        <v>0</v>
      </c>
      <c r="Z14" s="9"/>
      <c r="AA14" s="12">
        <v>7</v>
      </c>
      <c r="AB14" s="134">
        <f t="shared" ca="1" si="9"/>
        <v>16.799999999999997</v>
      </c>
      <c r="AC14" s="9"/>
      <c r="AD14" s="12">
        <v>3</v>
      </c>
      <c r="AE14" s="134">
        <f t="shared" ca="1" si="10"/>
        <v>31.2</v>
      </c>
      <c r="AF14" s="9"/>
      <c r="AG14" s="12"/>
      <c r="AH14" s="182">
        <f t="shared" ca="1" si="11"/>
        <v>0</v>
      </c>
      <c r="AI14" s="32"/>
      <c r="AJ14" s="12">
        <v>4</v>
      </c>
      <c r="AK14" s="134">
        <f t="shared" ca="1" si="12"/>
        <v>6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54</v>
      </c>
      <c r="EI14" s="275" t="str">
        <f t="shared" si="47"/>
        <v>Елманов Александр - Александрова Александра</v>
      </c>
      <c r="EJ14" s="276"/>
      <c r="EK14" s="277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146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/>
      <c r="Y15" s="134">
        <f t="shared" ca="1" si="8"/>
        <v>0</v>
      </c>
      <c r="Z15" s="9"/>
      <c r="AA15" s="12"/>
      <c r="AB15" s="134">
        <f t="shared" ca="1" si="9"/>
        <v>0</v>
      </c>
      <c r="AC15" s="9"/>
      <c r="AD15" s="12">
        <v>2</v>
      </c>
      <c r="AE15" s="134">
        <f t="shared" ca="1" si="10"/>
        <v>36</v>
      </c>
      <c r="AF15" s="9"/>
      <c r="AG15" s="12"/>
      <c r="AH15" s="182">
        <f t="shared" ca="1" si="11"/>
        <v>0</v>
      </c>
      <c r="AI15" s="32"/>
      <c r="AJ15" s="12"/>
      <c r="AK15" s="134">
        <f t="shared" ca="1" si="12"/>
        <v>0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36</v>
      </c>
      <c r="EI15" s="275" t="str">
        <f t="shared" si="47"/>
        <v>Беленко Родион - Катаман Елизавета</v>
      </c>
      <c r="EJ15" s="276"/>
      <c r="EK15" s="277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63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8</v>
      </c>
      <c r="Y16" s="134">
        <f t="shared" ca="1" si="8"/>
        <v>14</v>
      </c>
      <c r="Z16" s="9"/>
      <c r="AA16" s="12">
        <v>8</v>
      </c>
      <c r="AB16" s="134">
        <f t="shared" ca="1" si="9"/>
        <v>14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>
        <v>5</v>
      </c>
      <c r="AK16" s="134">
        <f t="shared" ca="1" si="12"/>
        <v>4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32</v>
      </c>
      <c r="EI16" s="275" t="str">
        <f t="shared" si="47"/>
        <v>Сапроненков Алексей - Ткачева Анна</v>
      </c>
      <c r="EJ16" s="276"/>
      <c r="EK16" s="277"/>
      <c r="EL16" s="14">
        <f t="shared" ca="1" si="48"/>
        <v>7</v>
      </c>
    </row>
    <row r="17" spans="1:143" x14ac:dyDescent="0.25">
      <c r="A17" s="14">
        <f t="shared" si="0"/>
        <v>8</v>
      </c>
      <c r="B17" s="119" t="s">
        <v>96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/>
      <c r="Y17" s="134">
        <f t="shared" ca="1" si="8"/>
        <v>0</v>
      </c>
      <c r="Z17" s="9"/>
      <c r="AA17" s="12">
        <v>9</v>
      </c>
      <c r="AB17" s="134">
        <f t="shared" ca="1" si="9"/>
        <v>11.2</v>
      </c>
      <c r="AC17" s="9"/>
      <c r="AD17" s="12">
        <v>7</v>
      </c>
      <c r="AE17" s="134">
        <f t="shared" ca="1" si="10"/>
        <v>14.399999999999999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25.599999999999998</v>
      </c>
      <c r="EI17" s="275" t="str">
        <f t="shared" si="47"/>
        <v>Кузнецов Михаил - Журавлева Ксения</v>
      </c>
      <c r="EJ17" s="276"/>
      <c r="EK17" s="277"/>
      <c r="EL17" s="14">
        <f t="shared" ca="1" si="48"/>
        <v>8</v>
      </c>
    </row>
    <row r="18" spans="1:143" x14ac:dyDescent="0.25">
      <c r="A18" s="14">
        <f t="shared" si="0"/>
        <v>9</v>
      </c>
      <c r="B18" s="119" t="s">
        <v>43</v>
      </c>
      <c r="C18" s="78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134">
        <f t="shared" ca="1" si="6"/>
        <v>0</v>
      </c>
      <c r="T18" s="9"/>
      <c r="U18" s="12"/>
      <c r="V18" s="134">
        <f t="shared" ca="1" si="7"/>
        <v>0</v>
      </c>
      <c r="W18" s="9"/>
      <c r="X18" s="12">
        <v>7</v>
      </c>
      <c r="Y18" s="134">
        <f t="shared" ca="1" si="8"/>
        <v>16.799999999999997</v>
      </c>
      <c r="Z18" s="9"/>
      <c r="AA18" s="12">
        <v>10</v>
      </c>
      <c r="AB18" s="134">
        <f t="shared" ca="1" si="9"/>
        <v>8.3999999999999986</v>
      </c>
      <c r="AC18" s="9"/>
      <c r="AD18" s="12"/>
      <c r="AE18" s="134">
        <f t="shared" ca="1" si="10"/>
        <v>0</v>
      </c>
      <c r="AF18" s="9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9"/>
      <c r="AM18" s="12"/>
      <c r="AN18" s="134">
        <f t="shared" ca="1" si="13"/>
        <v>0</v>
      </c>
      <c r="AO18" s="9"/>
      <c r="AP18" s="12"/>
      <c r="AQ18" s="134">
        <f t="shared" ca="1" si="14"/>
        <v>0</v>
      </c>
      <c r="AR18" s="9"/>
      <c r="AS18" s="12"/>
      <c r="AT18" s="134">
        <f t="shared" ca="1" si="15"/>
        <v>0</v>
      </c>
      <c r="AU18" s="9"/>
      <c r="AV18" s="12"/>
      <c r="AW18" s="134">
        <f t="shared" ca="1" si="16"/>
        <v>0</v>
      </c>
      <c r="AX18" s="9"/>
      <c r="AY18" s="12"/>
      <c r="AZ18" s="134">
        <f t="shared" ca="1" si="17"/>
        <v>0</v>
      </c>
      <c r="BA18" s="9"/>
      <c r="BB18" s="12"/>
      <c r="BC18" s="134">
        <f t="shared" ca="1" si="18"/>
        <v>0</v>
      </c>
      <c r="BD18" s="9"/>
      <c r="BE18" s="12"/>
      <c r="BF18" s="134">
        <f t="shared" ca="1" si="19"/>
        <v>0</v>
      </c>
      <c r="BG18" s="9"/>
      <c r="BH18" s="12"/>
      <c r="BI18" s="134">
        <f t="shared" ca="1" si="20"/>
        <v>0</v>
      </c>
      <c r="BJ18" s="9"/>
      <c r="BK18" s="12"/>
      <c r="BL18" s="134">
        <f t="shared" ca="1" si="21"/>
        <v>0</v>
      </c>
      <c r="BM18" s="9"/>
      <c r="BN18" s="12"/>
      <c r="BO18" s="134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35">
        <f t="shared" ca="1" si="46"/>
        <v>25.199999999999996</v>
      </c>
      <c r="EI18" s="278" t="str">
        <f t="shared" si="47"/>
        <v>Слободчиков Марк - Малько Софья</v>
      </c>
      <c r="EJ18" s="279"/>
      <c r="EK18" s="280"/>
      <c r="EL18" s="14">
        <f t="shared" ca="1" si="48"/>
        <v>9</v>
      </c>
    </row>
    <row r="19" spans="1:143" x14ac:dyDescent="0.25">
      <c r="A19" s="14">
        <f t="shared" si="0"/>
        <v>10</v>
      </c>
      <c r="B19" s="199" t="s">
        <v>40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>
        <v>6</v>
      </c>
      <c r="Y19" s="134">
        <f t="shared" ca="1" si="8"/>
        <v>19.599999999999998</v>
      </c>
      <c r="Z19" s="9"/>
      <c r="AA19" s="12"/>
      <c r="AB19" s="134">
        <f t="shared" ca="1" si="9"/>
        <v>0</v>
      </c>
      <c r="AC19" s="9"/>
      <c r="AD19" s="12"/>
      <c r="AE19" s="134">
        <f t="shared" ca="1" si="10"/>
        <v>0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19.599999999999998</v>
      </c>
      <c r="EI19" s="275" t="str">
        <f t="shared" si="47"/>
        <v>Соболев Савелий - Чередова Алиса</v>
      </c>
      <c r="EJ19" s="276"/>
      <c r="EK19" s="277"/>
      <c r="EL19" s="14">
        <f t="shared" ca="1" si="48"/>
        <v>10</v>
      </c>
    </row>
    <row r="20" spans="1:143" x14ac:dyDescent="0.25">
      <c r="A20" s="14">
        <f t="shared" si="0"/>
        <v>11</v>
      </c>
      <c r="B20" s="199" t="s">
        <v>95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>
        <v>6</v>
      </c>
      <c r="AB20" s="134">
        <f t="shared" ca="1" si="9"/>
        <v>19.599999999999998</v>
      </c>
      <c r="AC20" s="9"/>
      <c r="AD20" s="12"/>
      <c r="AE20" s="134">
        <f t="shared" ca="1" si="10"/>
        <v>0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19.599999999999998</v>
      </c>
      <c r="EI20" s="281" t="str">
        <f t="shared" si="47"/>
        <v>Перин Александр - Галанова Вероника</v>
      </c>
      <c r="EJ20" s="282"/>
      <c r="EK20" s="283"/>
      <c r="EL20" s="14">
        <f t="shared" ca="1" si="48"/>
        <v>10</v>
      </c>
      <c r="EM20" s="77"/>
    </row>
    <row r="21" spans="1:143" x14ac:dyDescent="0.25">
      <c r="A21" s="14">
        <f t="shared" si="0"/>
        <v>12</v>
      </c>
      <c r="B21" s="199" t="s">
        <v>147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/>
      <c r="Y21" s="134">
        <f t="shared" ca="1" si="8"/>
        <v>0</v>
      </c>
      <c r="Z21" s="9"/>
      <c r="AA21" s="12"/>
      <c r="AB21" s="134">
        <f t="shared" ca="1" si="9"/>
        <v>0</v>
      </c>
      <c r="AC21" s="9"/>
      <c r="AD21" s="12">
        <v>8</v>
      </c>
      <c r="AE21" s="134">
        <f t="shared" ca="1" si="10"/>
        <v>12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12</v>
      </c>
      <c r="EI21" s="275" t="str">
        <f t="shared" si="47"/>
        <v>Баканов Ярослав - Каскевич Василина</v>
      </c>
      <c r="EJ21" s="276"/>
      <c r="EK21" s="277"/>
      <c r="EL21" s="14">
        <f t="shared" ca="1" si="48"/>
        <v>12</v>
      </c>
    </row>
    <row r="22" spans="1:143" x14ac:dyDescent="0.25">
      <c r="A22" s="14">
        <f t="shared" si="0"/>
        <v>13</v>
      </c>
      <c r="B22" s="183" t="s">
        <v>154</v>
      </c>
      <c r="C22" s="78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134">
        <f t="shared" ca="1" si="6"/>
        <v>0</v>
      </c>
      <c r="T22" s="9"/>
      <c r="U22" s="12"/>
      <c r="V22" s="134">
        <f t="shared" ca="1" si="7"/>
        <v>0</v>
      </c>
      <c r="W22" s="9"/>
      <c r="X22" s="12">
        <v>3</v>
      </c>
      <c r="Y22" s="134">
        <f t="shared" ca="1" si="8"/>
        <v>36.4</v>
      </c>
      <c r="Z22" s="9"/>
      <c r="AA22" s="12">
        <v>2</v>
      </c>
      <c r="AB22" s="134">
        <f t="shared" ca="1" si="9"/>
        <v>42</v>
      </c>
      <c r="AC22" s="9"/>
      <c r="AD22" s="12"/>
      <c r="AE22" s="134">
        <f t="shared" ca="1" si="10"/>
        <v>0</v>
      </c>
      <c r="AF22" s="9"/>
      <c r="AG22" s="12"/>
      <c r="AH22" s="182">
        <f t="shared" ca="1" si="11"/>
        <v>0</v>
      </c>
      <c r="AI22" s="32"/>
      <c r="AJ22" s="12">
        <v>2</v>
      </c>
      <c r="AK22" s="134">
        <f t="shared" ca="1" si="12"/>
        <v>10</v>
      </c>
      <c r="AL22" s="9"/>
      <c r="AM22" s="12"/>
      <c r="AN22" s="134">
        <f t="shared" ca="1" si="13"/>
        <v>0</v>
      </c>
      <c r="AO22" s="9"/>
      <c r="AP22" s="12"/>
      <c r="AQ22" s="134">
        <f t="shared" ca="1" si="14"/>
        <v>0</v>
      </c>
      <c r="AR22" s="9"/>
      <c r="AS22" s="12"/>
      <c r="AT22" s="134">
        <f t="shared" ca="1" si="15"/>
        <v>0</v>
      </c>
      <c r="AU22" s="9"/>
      <c r="AV22" s="12"/>
      <c r="AW22" s="134">
        <f t="shared" ca="1" si="16"/>
        <v>0</v>
      </c>
      <c r="AX22" s="9"/>
      <c r="AY22" s="12"/>
      <c r="AZ22" s="134">
        <f t="shared" ca="1" si="17"/>
        <v>0</v>
      </c>
      <c r="BA22" s="9"/>
      <c r="BB22" s="12"/>
      <c r="BC22" s="134">
        <f t="shared" ca="1" si="18"/>
        <v>0</v>
      </c>
      <c r="BD22" s="9"/>
      <c r="BE22" s="12"/>
      <c r="BF22" s="134">
        <f t="shared" ca="1" si="19"/>
        <v>0</v>
      </c>
      <c r="BG22" s="9"/>
      <c r="BH22" s="12"/>
      <c r="BI22" s="134">
        <f t="shared" ca="1" si="20"/>
        <v>0</v>
      </c>
      <c r="BJ22" s="9"/>
      <c r="BK22" s="12"/>
      <c r="BL22" s="134">
        <f t="shared" ca="1" si="21"/>
        <v>0</v>
      </c>
      <c r="BM22" s="9"/>
      <c r="BN22" s="12"/>
      <c r="BO22" s="134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35">
        <v>0</v>
      </c>
      <c r="EI22" s="275" t="str">
        <f t="shared" si="47"/>
        <v>Беленко Родион - Ткаченко Мария (РАСПАЛАСЬ!)</v>
      </c>
      <c r="EJ22" s="276"/>
      <c r="EK22" s="277"/>
      <c r="EL22" s="14">
        <f t="shared" si="48"/>
        <v>0</v>
      </c>
    </row>
    <row r="23" spans="1:143" x14ac:dyDescent="0.25">
      <c r="A23" s="14">
        <f t="shared" si="0"/>
        <v>14</v>
      </c>
      <c r="B23" s="119"/>
      <c r="C23" s="163"/>
      <c r="D23" s="134">
        <f t="shared" ca="1" si="1"/>
        <v>0</v>
      </c>
      <c r="E23" s="132"/>
      <c r="F23" s="12"/>
      <c r="G23" s="134">
        <f t="shared" ca="1" si="2"/>
        <v>0</v>
      </c>
      <c r="H23" s="132"/>
      <c r="I23" s="130"/>
      <c r="J23" s="134">
        <f t="shared" ca="1" si="3"/>
        <v>0</v>
      </c>
      <c r="K23" s="132"/>
      <c r="L23" s="130"/>
      <c r="M23" s="134">
        <f t="shared" ca="1" si="4"/>
        <v>0</v>
      </c>
      <c r="N23" s="132"/>
      <c r="O23" s="130"/>
      <c r="P23" s="134">
        <f t="shared" ca="1" si="5"/>
        <v>0</v>
      </c>
      <c r="Q23" s="132"/>
      <c r="R23" s="130"/>
      <c r="S23" s="134">
        <f t="shared" ca="1" si="6"/>
        <v>0</v>
      </c>
      <c r="T23" s="132"/>
      <c r="U23" s="130"/>
      <c r="V23" s="134">
        <f t="shared" ca="1" si="7"/>
        <v>0</v>
      </c>
      <c r="W23" s="132"/>
      <c r="X23" s="130"/>
      <c r="Y23" s="134">
        <f t="shared" ca="1" si="8"/>
        <v>0</v>
      </c>
      <c r="Z23" s="132"/>
      <c r="AA23" s="130"/>
      <c r="AB23" s="134">
        <f t="shared" ca="1" si="9"/>
        <v>0</v>
      </c>
      <c r="AC23" s="132"/>
      <c r="AD23" s="130"/>
      <c r="AE23" s="134">
        <f t="shared" ca="1" si="10"/>
        <v>0</v>
      </c>
      <c r="AF23" s="132"/>
      <c r="AG23" s="165"/>
      <c r="AH23" s="182">
        <f t="shared" ca="1" si="11"/>
        <v>0</v>
      </c>
      <c r="AI23" s="132"/>
      <c r="AJ23" s="130"/>
      <c r="AK23" s="134">
        <f t="shared" ca="1" si="12"/>
        <v>0</v>
      </c>
      <c r="AL23" s="132"/>
      <c r="AM23" s="130"/>
      <c r="AN23" s="134">
        <f t="shared" ca="1" si="13"/>
        <v>0</v>
      </c>
      <c r="AO23" s="132"/>
      <c r="AP23" s="130"/>
      <c r="AQ23" s="134">
        <f t="shared" ca="1" si="14"/>
        <v>0</v>
      </c>
      <c r="AR23" s="132"/>
      <c r="AS23" s="130"/>
      <c r="AT23" s="134">
        <f t="shared" ca="1" si="15"/>
        <v>0</v>
      </c>
      <c r="AU23" s="132"/>
      <c r="AV23" s="130"/>
      <c r="AW23" s="134">
        <f t="shared" ca="1" si="16"/>
        <v>0</v>
      </c>
      <c r="AX23" s="132"/>
      <c r="AY23" s="130"/>
      <c r="AZ23" s="134">
        <f t="shared" ca="1" si="17"/>
        <v>0</v>
      </c>
      <c r="BA23" s="132"/>
      <c r="BB23" s="130"/>
      <c r="BC23" s="134">
        <f t="shared" ca="1" si="18"/>
        <v>0</v>
      </c>
      <c r="BD23" s="132"/>
      <c r="BE23" s="130"/>
      <c r="BF23" s="134">
        <f t="shared" ca="1" si="19"/>
        <v>0</v>
      </c>
      <c r="BG23" s="132"/>
      <c r="BH23" s="130"/>
      <c r="BI23" s="134">
        <f t="shared" ca="1" si="20"/>
        <v>0</v>
      </c>
      <c r="BJ23" s="132"/>
      <c r="BK23" s="130"/>
      <c r="BL23" s="134">
        <f t="shared" ca="1" si="21"/>
        <v>0</v>
      </c>
      <c r="BM23" s="132"/>
      <c r="BN23" s="130"/>
      <c r="BO23" s="134">
        <f t="shared" ca="1" si="22"/>
        <v>0</v>
      </c>
      <c r="BP23" s="132"/>
      <c r="BQ23" s="130"/>
      <c r="BR23" s="131">
        <f t="shared" ca="1" si="23"/>
        <v>0</v>
      </c>
      <c r="BS23" s="132"/>
      <c r="BT23" s="130"/>
      <c r="BU23" s="131">
        <f t="shared" ca="1" si="24"/>
        <v>0</v>
      </c>
      <c r="BV23" s="132"/>
      <c r="BW23" s="130"/>
      <c r="BX23" s="131">
        <f t="shared" ca="1" si="25"/>
        <v>0</v>
      </c>
      <c r="BY23" s="132"/>
      <c r="BZ23" s="130"/>
      <c r="CA23" s="131">
        <f t="shared" ca="1" si="26"/>
        <v>0</v>
      </c>
      <c r="CB23" s="132"/>
      <c r="CC23" s="130"/>
      <c r="CD23" s="131">
        <f t="shared" ca="1" si="27"/>
        <v>0</v>
      </c>
      <c r="CE23" s="132"/>
      <c r="CF23" s="130"/>
      <c r="CG23" s="131">
        <f t="shared" ca="1" si="28"/>
        <v>0</v>
      </c>
      <c r="CH23" s="132"/>
      <c r="CI23" s="130"/>
      <c r="CJ23" s="131">
        <f t="shared" ca="1" si="29"/>
        <v>0</v>
      </c>
      <c r="CK23" s="132"/>
      <c r="CL23" s="130"/>
      <c r="CM23" s="131">
        <f t="shared" ca="1" si="30"/>
        <v>0</v>
      </c>
      <c r="CN23" s="132"/>
      <c r="CO23" s="130"/>
      <c r="CP23" s="131">
        <f t="shared" ca="1" si="31"/>
        <v>0</v>
      </c>
      <c r="CQ23" s="132"/>
      <c r="CR23" s="130"/>
      <c r="CS23" s="131">
        <f t="shared" ca="1" si="32"/>
        <v>0</v>
      </c>
      <c r="CT23" s="132"/>
      <c r="CU23" s="130"/>
      <c r="CV23" s="131">
        <f t="shared" ca="1" si="33"/>
        <v>0</v>
      </c>
      <c r="CW23" s="132"/>
      <c r="CX23" s="130"/>
      <c r="CY23" s="131">
        <f t="shared" ca="1" si="34"/>
        <v>0</v>
      </c>
      <c r="CZ23" s="132"/>
      <c r="DA23" s="130"/>
      <c r="DB23" s="131">
        <f t="shared" ca="1" si="35"/>
        <v>0</v>
      </c>
      <c r="DC23" s="132"/>
      <c r="DD23" s="130"/>
      <c r="DE23" s="131">
        <f t="shared" ca="1" si="36"/>
        <v>0</v>
      </c>
      <c r="DF23" s="132"/>
      <c r="DG23" s="130"/>
      <c r="DH23" s="131">
        <f t="shared" ca="1" si="37"/>
        <v>0</v>
      </c>
      <c r="DI23" s="132"/>
      <c r="DJ23" s="130"/>
      <c r="DK23" s="131">
        <f t="shared" ca="1" si="38"/>
        <v>0</v>
      </c>
      <c r="DL23" s="132"/>
      <c r="DM23" s="130"/>
      <c r="DN23" s="131">
        <f t="shared" ca="1" si="39"/>
        <v>0</v>
      </c>
      <c r="DO23" s="132"/>
      <c r="DP23" s="130"/>
      <c r="DQ23" s="131">
        <f t="shared" ca="1" si="40"/>
        <v>0</v>
      </c>
      <c r="DR23" s="132"/>
      <c r="DS23" s="130"/>
      <c r="DT23" s="131">
        <f t="shared" ca="1" si="41"/>
        <v>0</v>
      </c>
      <c r="DU23" s="132"/>
      <c r="DV23" s="130"/>
      <c r="DW23" s="131">
        <f t="shared" ca="1" si="42"/>
        <v>0</v>
      </c>
      <c r="DX23" s="132"/>
      <c r="DY23" s="130"/>
      <c r="DZ23" s="131">
        <f t="shared" ca="1" si="43"/>
        <v>0</v>
      </c>
      <c r="EA23" s="132"/>
      <c r="EB23" s="130"/>
      <c r="EC23" s="131">
        <f t="shared" ca="1" si="44"/>
        <v>0</v>
      </c>
      <c r="ED23" s="132"/>
      <c r="EE23" s="130"/>
      <c r="EF23" s="131">
        <f t="shared" ca="1" si="45"/>
        <v>0</v>
      </c>
      <c r="EG23" s="132"/>
      <c r="EH23" s="135">
        <f ca="1">SUM(CV23,CP23,AW23,P23,S23,AZ23,BC23,BF23,BR23,BU23,BX23,CA23,CS23,CJ23,CM23,CD23,DH23,DK23,DN23,DQ23,DT23,DZ23,CG23,BO23,BL23,AT23,BI23,AK23,AN23,AQ23,D23,G23,J23,M23,Y23,AB23,AE23,AH23,CY23,DB23,DE23,DW23,EC23,EF23,)</f>
        <v>0</v>
      </c>
      <c r="EI23" s="275">
        <f t="shared" si="47"/>
        <v>0</v>
      </c>
      <c r="EJ23" s="276"/>
      <c r="EK23" s="277"/>
      <c r="EL23" s="14">
        <f t="shared" ca="1" si="48"/>
        <v>0</v>
      </c>
    </row>
    <row r="24" spans="1:143" x14ac:dyDescent="0.25">
      <c r="A24" s="14">
        <f t="shared" si="0"/>
        <v>15</v>
      </c>
      <c r="B24" s="183"/>
      <c r="C24" s="78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134">
        <f t="shared" ca="1" si="6"/>
        <v>0</v>
      </c>
      <c r="T24" s="9"/>
      <c r="U24" s="12"/>
      <c r="V24" s="134">
        <f t="shared" ca="1" si="7"/>
        <v>0</v>
      </c>
      <c r="W24" s="9"/>
      <c r="X24" s="12"/>
      <c r="Y24" s="134">
        <f t="shared" ca="1" si="8"/>
        <v>0</v>
      </c>
      <c r="Z24" s="9"/>
      <c r="AA24" s="12"/>
      <c r="AB24" s="134">
        <f t="shared" ca="1" si="9"/>
        <v>0</v>
      </c>
      <c r="AC24" s="9"/>
      <c r="AD24" s="12"/>
      <c r="AE24" s="134">
        <f t="shared" ca="1" si="10"/>
        <v>0</v>
      </c>
      <c r="AF24" s="9"/>
      <c r="AG24" s="12"/>
      <c r="AH24" s="182">
        <f t="shared" ca="1" si="11"/>
        <v>0</v>
      </c>
      <c r="AI24" s="32"/>
      <c r="AJ24" s="12"/>
      <c r="AK24" s="134">
        <f t="shared" ca="1" si="12"/>
        <v>0</v>
      </c>
      <c r="AL24" s="9"/>
      <c r="AM24" s="12"/>
      <c r="AN24" s="134">
        <f t="shared" ca="1" si="13"/>
        <v>0</v>
      </c>
      <c r="AO24" s="9"/>
      <c r="AP24" s="12"/>
      <c r="AQ24" s="134">
        <f t="shared" ca="1" si="14"/>
        <v>0</v>
      </c>
      <c r="AR24" s="9"/>
      <c r="AS24" s="12"/>
      <c r="AT24" s="134">
        <f t="shared" ca="1" si="15"/>
        <v>0</v>
      </c>
      <c r="AU24" s="9"/>
      <c r="AV24" s="12"/>
      <c r="AW24" s="134">
        <f t="shared" ca="1" si="16"/>
        <v>0</v>
      </c>
      <c r="AX24" s="9"/>
      <c r="AY24" s="12"/>
      <c r="AZ24" s="134">
        <f t="shared" ca="1" si="17"/>
        <v>0</v>
      </c>
      <c r="BA24" s="9"/>
      <c r="BB24" s="12"/>
      <c r="BC24" s="134">
        <f t="shared" ca="1" si="18"/>
        <v>0</v>
      </c>
      <c r="BD24" s="9"/>
      <c r="BE24" s="12"/>
      <c r="BF24" s="134">
        <f t="shared" ca="1" si="19"/>
        <v>0</v>
      </c>
      <c r="BG24" s="9"/>
      <c r="BH24" s="12"/>
      <c r="BI24" s="134">
        <f t="shared" ca="1" si="20"/>
        <v>0</v>
      </c>
      <c r="BJ24" s="9"/>
      <c r="BK24" s="12"/>
      <c r="BL24" s="134">
        <f t="shared" ca="1" si="21"/>
        <v>0</v>
      </c>
      <c r="BM24" s="9"/>
      <c r="BN24" s="12"/>
      <c r="BO24" s="134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35">
        <v>0</v>
      </c>
      <c r="EI24" s="275">
        <f t="shared" si="47"/>
        <v>0</v>
      </c>
      <c r="EJ24" s="276"/>
      <c r="EK24" s="277"/>
      <c r="EL24" s="14">
        <f t="shared" si="48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90" priority="1" stopIfTrue="1" operator="equal">
      <formula>3</formula>
    </cfRule>
    <cfRule type="cellIs" dxfId="289" priority="2" stopIfTrue="1" operator="equal">
      <formula>2</formula>
    </cfRule>
    <cfRule type="cellIs" dxfId="288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Normal="100" workbookViewId="0">
      <selection activeCell="B23" sqref="B23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49" t="s">
        <v>66</v>
      </c>
      <c r="D5" s="250"/>
      <c r="E5" s="251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144</v>
      </c>
      <c r="AH5" s="246"/>
      <c r="AI5" s="248"/>
      <c r="AJ5" s="245" t="s">
        <v>125</v>
      </c>
      <c r="AK5" s="246"/>
      <c r="AL5" s="248"/>
      <c r="AM5" s="245"/>
      <c r="AN5" s="246"/>
      <c r="AO5" s="248"/>
      <c r="AP5" s="245"/>
      <c r="AQ5" s="246"/>
      <c r="AR5" s="248"/>
      <c r="AS5" s="245"/>
      <c r="AT5" s="246"/>
      <c r="AU5" s="248"/>
      <c r="AV5" s="245"/>
      <c r="AW5" s="246"/>
      <c r="AX5" s="248"/>
      <c r="AY5" s="245"/>
      <c r="AZ5" s="246"/>
      <c r="BA5" s="248"/>
      <c r="BB5" s="245"/>
      <c r="BC5" s="246"/>
      <c r="BD5" s="248"/>
      <c r="BE5" s="245"/>
      <c r="BF5" s="246"/>
      <c r="BG5" s="248"/>
      <c r="BH5" s="245"/>
      <c r="BI5" s="246"/>
      <c r="BJ5" s="248"/>
      <c r="BK5" s="245"/>
      <c r="BL5" s="246"/>
      <c r="BM5" s="248"/>
      <c r="BN5" s="245"/>
      <c r="BO5" s="246"/>
      <c r="BP5" s="248"/>
      <c r="BQ5" s="258"/>
      <c r="BR5" s="259"/>
      <c r="BS5" s="260"/>
      <c r="BT5" s="258"/>
      <c r="BU5" s="259"/>
      <c r="BV5" s="260"/>
      <c r="BW5" s="258"/>
      <c r="BX5" s="259"/>
      <c r="BY5" s="260"/>
      <c r="BZ5" s="258"/>
      <c r="CA5" s="259"/>
      <c r="CB5" s="260"/>
      <c r="CC5" s="258"/>
      <c r="CD5" s="259"/>
      <c r="CE5" s="260"/>
      <c r="CF5" s="258"/>
      <c r="CG5" s="259"/>
      <c r="CH5" s="260"/>
      <c r="CI5" s="258"/>
      <c r="CJ5" s="259"/>
      <c r="CK5" s="260"/>
      <c r="CL5" s="258"/>
      <c r="CM5" s="259"/>
      <c r="CN5" s="260"/>
      <c r="CO5" s="258"/>
      <c r="CP5" s="259"/>
      <c r="CQ5" s="260"/>
      <c r="CR5" s="258"/>
      <c r="CS5" s="259"/>
      <c r="CT5" s="260"/>
      <c r="CU5" s="258"/>
      <c r="CV5" s="259"/>
      <c r="CW5" s="260"/>
      <c r="CX5" s="258"/>
      <c r="CY5" s="259"/>
      <c r="CZ5" s="260"/>
      <c r="DA5" s="258"/>
      <c r="DB5" s="259"/>
      <c r="DC5" s="260"/>
      <c r="DD5" s="258"/>
      <c r="DE5" s="259"/>
      <c r="DF5" s="260"/>
      <c r="DG5" s="258"/>
      <c r="DH5" s="259"/>
      <c r="DI5" s="260"/>
      <c r="DJ5" s="258"/>
      <c r="DK5" s="259"/>
      <c r="DL5" s="260"/>
      <c r="DM5" s="258"/>
      <c r="DN5" s="259"/>
      <c r="DO5" s="260"/>
      <c r="DP5" s="258"/>
      <c r="DQ5" s="259"/>
      <c r="DR5" s="260"/>
      <c r="DS5" s="258"/>
      <c r="DT5" s="259"/>
      <c r="DU5" s="260"/>
      <c r="DV5" s="258"/>
      <c r="DW5" s="259"/>
      <c r="DX5" s="260"/>
      <c r="DY5" s="258"/>
      <c r="DZ5" s="259"/>
      <c r="EA5" s="260"/>
      <c r="EB5" s="258"/>
      <c r="EC5" s="259"/>
      <c r="ED5" s="260"/>
      <c r="EE5" s="258"/>
      <c r="EF5" s="259"/>
      <c r="EG5" s="260"/>
    </row>
    <row r="6" spans="1:143" ht="15.75" thickBot="1" x14ac:dyDescent="0.3">
      <c r="A6" s="119"/>
      <c r="B6" s="164" t="s">
        <v>1</v>
      </c>
      <c r="C6" s="252"/>
      <c r="D6" s="253"/>
      <c r="E6" s="254"/>
      <c r="F6" s="252"/>
      <c r="G6" s="253"/>
      <c r="H6" s="254"/>
      <c r="I6" s="255">
        <v>83</v>
      </c>
      <c r="J6" s="256"/>
      <c r="K6" s="257"/>
      <c r="L6" s="255">
        <v>51</v>
      </c>
      <c r="M6" s="256"/>
      <c r="N6" s="257"/>
      <c r="O6" s="255">
        <v>114</v>
      </c>
      <c r="P6" s="256"/>
      <c r="Q6" s="248"/>
      <c r="R6" s="255">
        <v>60</v>
      </c>
      <c r="S6" s="256"/>
      <c r="T6" s="248"/>
      <c r="U6" s="255">
        <v>10</v>
      </c>
      <c r="V6" s="256"/>
      <c r="W6" s="248"/>
      <c r="X6" s="255">
        <v>9</v>
      </c>
      <c r="Y6" s="256"/>
      <c r="Z6" s="248"/>
      <c r="AA6" s="255">
        <v>10</v>
      </c>
      <c r="AB6" s="256"/>
      <c r="AC6" s="248"/>
      <c r="AD6" s="255">
        <v>7</v>
      </c>
      <c r="AE6" s="256"/>
      <c r="AF6" s="248"/>
      <c r="AG6" s="255">
        <v>44</v>
      </c>
      <c r="AH6" s="256"/>
      <c r="AI6" s="248"/>
      <c r="AJ6" s="255">
        <v>5</v>
      </c>
      <c r="AK6" s="256"/>
      <c r="AL6" s="248"/>
      <c r="AM6" s="255"/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48"/>
      <c r="BK6" s="255"/>
      <c r="BL6" s="256"/>
      <c r="BM6" s="248"/>
      <c r="BN6" s="255"/>
      <c r="BO6" s="256"/>
      <c r="BP6" s="248"/>
      <c r="BQ6" s="261"/>
      <c r="BR6" s="262"/>
      <c r="BS6" s="260"/>
      <c r="BT6" s="261"/>
      <c r="BU6" s="262"/>
      <c r="BV6" s="260"/>
      <c r="BW6" s="261"/>
      <c r="BX6" s="262"/>
      <c r="BY6" s="260"/>
      <c r="BZ6" s="261"/>
      <c r="CA6" s="262"/>
      <c r="CB6" s="260"/>
      <c r="CC6" s="261"/>
      <c r="CD6" s="262"/>
      <c r="CE6" s="260"/>
      <c r="CF6" s="261"/>
      <c r="CG6" s="262"/>
      <c r="CH6" s="260"/>
      <c r="CI6" s="261"/>
      <c r="CJ6" s="262"/>
      <c r="CK6" s="260"/>
      <c r="CL6" s="261"/>
      <c r="CM6" s="262"/>
      <c r="CN6" s="260"/>
      <c r="CO6" s="261"/>
      <c r="CP6" s="262"/>
      <c r="CQ6" s="260"/>
      <c r="CR6" s="261"/>
      <c r="CS6" s="262"/>
      <c r="CT6" s="260"/>
      <c r="CU6" s="261"/>
      <c r="CV6" s="262"/>
      <c r="CW6" s="260"/>
      <c r="CX6" s="261"/>
      <c r="CY6" s="262"/>
      <c r="CZ6" s="260"/>
      <c r="DA6" s="261"/>
      <c r="DB6" s="262"/>
      <c r="DC6" s="260"/>
      <c r="DD6" s="261"/>
      <c r="DE6" s="262"/>
      <c r="DF6" s="260"/>
      <c r="DG6" s="261"/>
      <c r="DH6" s="262"/>
      <c r="DI6" s="260"/>
      <c r="DJ6" s="261"/>
      <c r="DK6" s="262"/>
      <c r="DL6" s="260"/>
      <c r="DM6" s="261"/>
      <c r="DN6" s="262"/>
      <c r="DO6" s="260"/>
      <c r="DP6" s="261"/>
      <c r="DQ6" s="262"/>
      <c r="DR6" s="260"/>
      <c r="DS6" s="261"/>
      <c r="DT6" s="262"/>
      <c r="DU6" s="260"/>
      <c r="DV6" s="261"/>
      <c r="DW6" s="262"/>
      <c r="DX6" s="260"/>
      <c r="DY6" s="261"/>
      <c r="DZ6" s="262"/>
      <c r="EA6" s="260"/>
      <c r="EB6" s="261"/>
      <c r="EC6" s="262"/>
      <c r="ED6" s="260"/>
      <c r="EE6" s="261"/>
      <c r="EF6" s="262"/>
      <c r="EG6" s="260"/>
    </row>
    <row r="7" spans="1:143" ht="15.75" thickBot="1" x14ac:dyDescent="0.3">
      <c r="A7" s="119"/>
      <c r="B7" s="164" t="s">
        <v>5</v>
      </c>
      <c r="C7" s="266"/>
      <c r="D7" s="267"/>
      <c r="E7" s="268"/>
      <c r="F7" s="266"/>
      <c r="G7" s="267"/>
      <c r="H7" s="268"/>
      <c r="I7" s="263">
        <v>5</v>
      </c>
      <c r="J7" s="264"/>
      <c r="K7" s="269"/>
      <c r="L7" s="263">
        <v>4</v>
      </c>
      <c r="M7" s="264"/>
      <c r="N7" s="269"/>
      <c r="O7" s="263">
        <v>5</v>
      </c>
      <c r="P7" s="264"/>
      <c r="Q7" s="265"/>
      <c r="R7" s="263">
        <v>5</v>
      </c>
      <c r="S7" s="264"/>
      <c r="T7" s="265"/>
      <c r="U7" s="263">
        <v>2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1</v>
      </c>
      <c r="AE7" s="264"/>
      <c r="AF7" s="265"/>
      <c r="AG7" s="263">
        <v>4</v>
      </c>
      <c r="AH7" s="264"/>
      <c r="AI7" s="265"/>
      <c r="AJ7" s="263">
        <v>1</v>
      </c>
      <c r="AK7" s="264"/>
      <c r="AL7" s="265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70"/>
      <c r="BR7" s="271"/>
      <c r="BS7" s="272"/>
      <c r="BT7" s="270"/>
      <c r="BU7" s="271"/>
      <c r="BV7" s="272"/>
      <c r="BW7" s="270"/>
      <c r="BX7" s="271"/>
      <c r="BY7" s="272"/>
      <c r="BZ7" s="270"/>
      <c r="CA7" s="271"/>
      <c r="CB7" s="272"/>
      <c r="CC7" s="270"/>
      <c r="CD7" s="271"/>
      <c r="CE7" s="272"/>
      <c r="CF7" s="270"/>
      <c r="CG7" s="271"/>
      <c r="CH7" s="272"/>
      <c r="CI7" s="270"/>
      <c r="CJ7" s="271"/>
      <c r="CK7" s="272"/>
      <c r="CL7" s="270"/>
      <c r="CM7" s="271"/>
      <c r="CN7" s="272"/>
      <c r="CO7" s="270"/>
      <c r="CP7" s="271"/>
      <c r="CQ7" s="272"/>
      <c r="CR7" s="270"/>
      <c r="CS7" s="271"/>
      <c r="CT7" s="272"/>
      <c r="CU7" s="270"/>
      <c r="CV7" s="271"/>
      <c r="CW7" s="272"/>
      <c r="CX7" s="270"/>
      <c r="CY7" s="271"/>
      <c r="CZ7" s="272"/>
      <c r="DA7" s="270"/>
      <c r="DB7" s="271"/>
      <c r="DC7" s="272"/>
      <c r="DD7" s="270"/>
      <c r="DE7" s="271"/>
      <c r="DF7" s="272"/>
      <c r="DG7" s="270"/>
      <c r="DH7" s="271"/>
      <c r="DI7" s="272"/>
      <c r="DJ7" s="270"/>
      <c r="DK7" s="271"/>
      <c r="DL7" s="272"/>
      <c r="DM7" s="270"/>
      <c r="DN7" s="271"/>
      <c r="DO7" s="272"/>
      <c r="DP7" s="270"/>
      <c r="DQ7" s="271"/>
      <c r="DR7" s="272"/>
      <c r="DS7" s="270"/>
      <c r="DT7" s="271"/>
      <c r="DU7" s="272"/>
      <c r="DV7" s="270"/>
      <c r="DW7" s="271"/>
      <c r="DX7" s="272"/>
      <c r="DY7" s="270"/>
      <c r="DZ7" s="271"/>
      <c r="EA7" s="272"/>
      <c r="EB7" s="270"/>
      <c r="EC7" s="271"/>
      <c r="ED7" s="272"/>
      <c r="EE7" s="270"/>
      <c r="EF7" s="271"/>
      <c r="EG7" s="272"/>
    </row>
    <row r="8" spans="1:143" ht="15.75" thickBot="1" x14ac:dyDescent="0.3">
      <c r="A8" s="119"/>
      <c r="B8" s="164" t="s">
        <v>0</v>
      </c>
      <c r="C8" s="252">
        <v>1.8</v>
      </c>
      <c r="D8" s="253"/>
      <c r="E8" s="254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1.8</v>
      </c>
      <c r="AH8" s="262"/>
      <c r="AI8" s="260"/>
      <c r="AJ8" s="255">
        <v>1</v>
      </c>
      <c r="AK8" s="256"/>
      <c r="AL8" s="248"/>
      <c r="AM8" s="255"/>
      <c r="AN8" s="256"/>
      <c r="AO8" s="248"/>
      <c r="AP8" s="255"/>
      <c r="AQ8" s="256"/>
      <c r="AR8" s="248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48"/>
      <c r="BK8" s="255"/>
      <c r="BL8" s="256"/>
      <c r="BM8" s="248"/>
      <c r="BN8" s="255"/>
      <c r="BO8" s="256"/>
      <c r="BP8" s="248"/>
      <c r="BQ8" s="261"/>
      <c r="BR8" s="262"/>
      <c r="BS8" s="260"/>
      <c r="BT8" s="261"/>
      <c r="BU8" s="262"/>
      <c r="BV8" s="260"/>
      <c r="BW8" s="261"/>
      <c r="BX8" s="262"/>
      <c r="BY8" s="260"/>
      <c r="BZ8" s="261"/>
      <c r="CA8" s="262"/>
      <c r="CB8" s="260"/>
      <c r="CC8" s="261"/>
      <c r="CD8" s="262"/>
      <c r="CE8" s="260"/>
      <c r="CF8" s="261"/>
      <c r="CG8" s="262"/>
      <c r="CH8" s="260"/>
      <c r="CI8" s="261"/>
      <c r="CJ8" s="262"/>
      <c r="CK8" s="260"/>
      <c r="CL8" s="261"/>
      <c r="CM8" s="262"/>
      <c r="CN8" s="260"/>
      <c r="CO8" s="261"/>
      <c r="CP8" s="262"/>
      <c r="CQ8" s="260"/>
      <c r="CR8" s="261"/>
      <c r="CS8" s="262"/>
      <c r="CT8" s="260"/>
      <c r="CU8" s="261"/>
      <c r="CV8" s="262"/>
      <c r="CW8" s="260"/>
      <c r="CX8" s="261"/>
      <c r="CY8" s="262"/>
      <c r="CZ8" s="260"/>
      <c r="DA8" s="261"/>
      <c r="DB8" s="262"/>
      <c r="DC8" s="260"/>
      <c r="DD8" s="261"/>
      <c r="DE8" s="262"/>
      <c r="DF8" s="260"/>
      <c r="DG8" s="261"/>
      <c r="DH8" s="262"/>
      <c r="DI8" s="260"/>
      <c r="DJ8" s="261"/>
      <c r="DK8" s="262"/>
      <c r="DL8" s="260"/>
      <c r="DM8" s="261"/>
      <c r="DN8" s="262"/>
      <c r="DO8" s="260"/>
      <c r="DP8" s="261"/>
      <c r="DQ8" s="262"/>
      <c r="DR8" s="260"/>
      <c r="DS8" s="261"/>
      <c r="DT8" s="262"/>
      <c r="DU8" s="260"/>
      <c r="DV8" s="261"/>
      <c r="DW8" s="262"/>
      <c r="DX8" s="260"/>
      <c r="DY8" s="261"/>
      <c r="DZ8" s="262"/>
      <c r="EA8" s="260"/>
      <c r="EB8" s="261"/>
      <c r="EC8" s="262"/>
      <c r="ED8" s="260"/>
      <c r="EE8" s="261"/>
      <c r="EF8" s="262"/>
      <c r="EG8" s="260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74" t="s">
        <v>8</v>
      </c>
      <c r="EJ9" s="274"/>
      <c r="EK9" s="274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57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26</v>
      </c>
      <c r="J10" s="134">
        <f t="shared" ref="J10:J24" ca="1" si="3">IF(I10&gt;0,(INDIRECT(ADDRESS(I10,$I$7,,,"ТаблицаСоответствия"))+K10)*$I$8,0)</f>
        <v>61.2</v>
      </c>
      <c r="K10" s="8"/>
      <c r="L10" s="11">
        <v>12</v>
      </c>
      <c r="M10" s="134">
        <f t="shared" ref="M10:M24" ca="1" si="4">IF(L10&gt;0,(INDIRECT(ADDRESS(L10,$L$7,,,"ТаблицаСоответствия"))+N10)*$L$8,0)</f>
        <v>68.400000000000006</v>
      </c>
      <c r="N10" s="8"/>
      <c r="O10" s="11">
        <v>24</v>
      </c>
      <c r="P10" s="134">
        <f t="shared" ref="P10:P24" ca="1" si="5">IF(O10&gt;0,(INDIRECT(ADDRESS(O10,$O$7,,,"ТаблицаСоответствия"))+Q10)*$O$8,0)</f>
        <v>68.400000000000006</v>
      </c>
      <c r="Q10" s="8"/>
      <c r="R10" s="11">
        <v>23</v>
      </c>
      <c r="S10" s="134">
        <f t="shared" ref="S10:S24" ca="1" si="6">IF(R10&gt;0,(INDIRECT(ADDRESS(R10,$R$7,,,"ТаблицаСоответствия"))+T10)*$R$8,0)</f>
        <v>68.400000000000006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4">
        <f t="shared" ref="AE10:AE24" ca="1" si="10">IF(AD10&gt;0,(INDIRECT(ADDRESS(AD10,$AD$7,,,"ТаблицаСоответствия"))+AF10)*$AD$8,0)</f>
        <v>0</v>
      </c>
      <c r="AF10" s="8"/>
      <c r="AG10" s="11">
        <v>29</v>
      </c>
      <c r="AH10" s="182">
        <f t="shared" ref="AH10:AH24" ca="1" si="11">IF(AG10&gt;0,(INDIRECT(ADDRESS(AG10,$AG$7,,,"ТаблицаСоответствия"))+AI10)*$AG$8,0)</f>
        <v>18</v>
      </c>
      <c r="AI10" s="35"/>
      <c r="AJ10" s="11">
        <v>2</v>
      </c>
      <c r="AK10" s="134">
        <f t="shared" ref="AK10:AK24" ca="1" si="12">IF(AJ10&gt;0,(INDIRECT(ADDRESS(AJ10,$AJ$7,,,"ТаблицаСоответствия"))+AL10)*$AJ$8,0)</f>
        <v>10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2" ca="1" si="46">SUM(CV10,CP10,AW10,P10,S10,AZ10,BC10,BF10,BR10,BU10,BX10,CA10,CS10,CJ10,CM10,V10,CD10,DH10,DK10,DN10,DQ10,DT10,DZ10,CG10,BO10,BL10,AT10,BI10,AK10,AN10,AQ10,D10,G10,J10,M10,Y10,AB10,AE10,AH10,CY10,DB10,DE10,DW10,EC10,EF10,)</f>
        <v>412.00000000000011</v>
      </c>
      <c r="EI10" s="275" t="str">
        <f t="shared" ref="EI10:EI24" si="47">B10</f>
        <v>Маликов Гордей - Маликова Милана</v>
      </c>
      <c r="EJ10" s="276"/>
      <c r="EK10" s="277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41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28</v>
      </c>
      <c r="M11" s="134">
        <f t="shared" ca="1" si="4"/>
        <v>21.6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3</v>
      </c>
      <c r="Y11" s="134">
        <f t="shared" ca="1" si="8"/>
        <v>36.4</v>
      </c>
      <c r="Z11" s="9"/>
      <c r="AA11" s="12">
        <v>5</v>
      </c>
      <c r="AB11" s="134">
        <f t="shared" ca="1" si="9"/>
        <v>25.2</v>
      </c>
      <c r="AC11" s="9"/>
      <c r="AD11" s="12">
        <v>1</v>
      </c>
      <c r="AE11" s="134">
        <f t="shared" ca="1" si="10"/>
        <v>14.399999999999999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97.6</v>
      </c>
      <c r="EI11" s="275" t="str">
        <f t="shared" si="47"/>
        <v>Авдюков Михаил - Смычкова Софья</v>
      </c>
      <c r="EJ11" s="276"/>
      <c r="EK11" s="277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42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4</v>
      </c>
      <c r="Y12" s="134">
        <f t="shared" ca="1" si="8"/>
        <v>30.799999999999997</v>
      </c>
      <c r="Z12" s="9"/>
      <c r="AA12" s="12">
        <v>7</v>
      </c>
      <c r="AB12" s="134">
        <f t="shared" ca="1" si="9"/>
        <v>16.799999999999997</v>
      </c>
      <c r="AC12" s="9"/>
      <c r="AD12" s="12">
        <v>4</v>
      </c>
      <c r="AE12" s="134">
        <f t="shared" ca="1" si="10"/>
        <v>7.1999999999999993</v>
      </c>
      <c r="AF12" s="9"/>
      <c r="AG12" s="12"/>
      <c r="AH12" s="182">
        <f t="shared" ca="1" si="11"/>
        <v>0</v>
      </c>
      <c r="AI12" s="32"/>
      <c r="AJ12" s="12">
        <v>3</v>
      </c>
      <c r="AK12" s="134">
        <f t="shared" ca="1" si="12"/>
        <v>8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62.8</v>
      </c>
      <c r="EI12" s="275" t="str">
        <f t="shared" si="47"/>
        <v>Бирюков Егор - Благова Маргарита</v>
      </c>
      <c r="EJ12" s="276"/>
      <c r="EK12" s="277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59</v>
      </c>
      <c r="C13" s="78"/>
      <c r="D13" s="134">
        <f t="shared" ca="1" si="1"/>
        <v>0</v>
      </c>
      <c r="E13" s="32"/>
      <c r="F13" s="12"/>
      <c r="G13" s="134">
        <f t="shared" ca="1" si="2"/>
        <v>0</v>
      </c>
      <c r="H13" s="32"/>
      <c r="I13" s="12"/>
      <c r="J13" s="134">
        <f t="shared" ca="1" si="3"/>
        <v>0</v>
      </c>
      <c r="K13" s="32"/>
      <c r="L13" s="12"/>
      <c r="M13" s="134">
        <f t="shared" ca="1" si="4"/>
        <v>0</v>
      </c>
      <c r="N13" s="32"/>
      <c r="O13" s="12"/>
      <c r="P13" s="134">
        <f t="shared" ca="1" si="5"/>
        <v>0</v>
      </c>
      <c r="Q13" s="32"/>
      <c r="R13" s="12"/>
      <c r="S13" s="134">
        <f t="shared" ca="1" si="6"/>
        <v>0</v>
      </c>
      <c r="T13" s="32"/>
      <c r="U13" s="12"/>
      <c r="V13" s="134">
        <f t="shared" ca="1" si="7"/>
        <v>0</v>
      </c>
      <c r="W13" s="32"/>
      <c r="X13" s="12">
        <v>5</v>
      </c>
      <c r="Y13" s="134">
        <f t="shared" ca="1" si="8"/>
        <v>25.2</v>
      </c>
      <c r="Z13" s="32"/>
      <c r="AA13" s="12">
        <v>4</v>
      </c>
      <c r="AB13" s="134">
        <f t="shared" ca="1" si="9"/>
        <v>30.799999999999997</v>
      </c>
      <c r="AC13" s="32"/>
      <c r="AD13" s="12">
        <v>5</v>
      </c>
      <c r="AE13" s="134">
        <f t="shared" ca="1" si="10"/>
        <v>4.8</v>
      </c>
      <c r="AF13" s="32"/>
      <c r="AG13" s="12"/>
      <c r="AH13" s="182">
        <f t="shared" ca="1" si="11"/>
        <v>0</v>
      </c>
      <c r="AI13" s="32"/>
      <c r="AJ13" s="12"/>
      <c r="AK13" s="134">
        <f t="shared" ca="1" si="12"/>
        <v>0</v>
      </c>
      <c r="AL13" s="32"/>
      <c r="AM13" s="12"/>
      <c r="AN13" s="134">
        <f t="shared" ca="1" si="13"/>
        <v>0</v>
      </c>
      <c r="AO13" s="32"/>
      <c r="AP13" s="12"/>
      <c r="AQ13" s="134">
        <f t="shared" ca="1" si="14"/>
        <v>0</v>
      </c>
      <c r="AR13" s="32"/>
      <c r="AS13" s="12"/>
      <c r="AT13" s="134">
        <f t="shared" ca="1" si="15"/>
        <v>0</v>
      </c>
      <c r="AU13" s="32"/>
      <c r="AV13" s="12"/>
      <c r="AW13" s="134">
        <f t="shared" ca="1" si="16"/>
        <v>0</v>
      </c>
      <c r="AX13" s="32"/>
      <c r="AY13" s="12"/>
      <c r="AZ13" s="134">
        <f t="shared" ca="1" si="17"/>
        <v>0</v>
      </c>
      <c r="BA13" s="32"/>
      <c r="BB13" s="12"/>
      <c r="BC13" s="134">
        <f t="shared" ca="1" si="18"/>
        <v>0</v>
      </c>
      <c r="BD13" s="32"/>
      <c r="BE13" s="12"/>
      <c r="BF13" s="134">
        <f t="shared" ca="1" si="19"/>
        <v>0</v>
      </c>
      <c r="BG13" s="32"/>
      <c r="BH13" s="12"/>
      <c r="BI13" s="134">
        <f t="shared" ca="1" si="20"/>
        <v>0</v>
      </c>
      <c r="BJ13" s="32"/>
      <c r="BK13" s="12"/>
      <c r="BL13" s="134">
        <f t="shared" ca="1" si="21"/>
        <v>0</v>
      </c>
      <c r="BM13" s="32"/>
      <c r="BN13" s="12"/>
      <c r="BO13" s="134">
        <f t="shared" ca="1" si="22"/>
        <v>0</v>
      </c>
      <c r="BP13" s="32"/>
      <c r="BQ13" s="12"/>
      <c r="BR13" s="7">
        <f t="shared" ca="1" si="23"/>
        <v>0</v>
      </c>
      <c r="BS13" s="32"/>
      <c r="BT13" s="12"/>
      <c r="BU13" s="7">
        <f t="shared" ca="1" si="24"/>
        <v>0</v>
      </c>
      <c r="BV13" s="32"/>
      <c r="BW13" s="12"/>
      <c r="BX13" s="7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7">
        <f t="shared" ca="1" si="34"/>
        <v>0</v>
      </c>
      <c r="CZ13" s="32"/>
      <c r="DA13" s="12"/>
      <c r="DB13" s="7">
        <f t="shared" ca="1" si="35"/>
        <v>0</v>
      </c>
      <c r="DC13" s="32"/>
      <c r="DD13" s="12"/>
      <c r="DE13" s="7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35">
        <f t="shared" ca="1" si="46"/>
        <v>60.8</v>
      </c>
      <c r="EI13" s="278" t="str">
        <f t="shared" si="47"/>
        <v>Алещенко Максим - Савосюк Екатерина</v>
      </c>
      <c r="EJ13" s="279"/>
      <c r="EK13" s="280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94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/>
      <c r="Y14" s="134">
        <f t="shared" ca="1" si="8"/>
        <v>0</v>
      </c>
      <c r="Z14" s="9"/>
      <c r="AA14" s="12">
        <v>3</v>
      </c>
      <c r="AB14" s="134">
        <f t="shared" ca="1" si="9"/>
        <v>36.4</v>
      </c>
      <c r="AC14" s="9"/>
      <c r="AD14" s="12">
        <v>3</v>
      </c>
      <c r="AE14" s="134">
        <f t="shared" ca="1" si="10"/>
        <v>9.6</v>
      </c>
      <c r="AF14" s="9"/>
      <c r="AG14" s="12"/>
      <c r="AH14" s="182">
        <f t="shared" ca="1" si="11"/>
        <v>0</v>
      </c>
      <c r="AI14" s="32"/>
      <c r="AJ14" s="12">
        <v>4</v>
      </c>
      <c r="AK14" s="134">
        <f t="shared" ca="1" si="12"/>
        <v>6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52</v>
      </c>
      <c r="EI14" s="275" t="str">
        <f t="shared" si="47"/>
        <v>Елманов Александр - Александрова Александра</v>
      </c>
      <c r="EJ14" s="276"/>
      <c r="EK14" s="277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63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8</v>
      </c>
      <c r="Y15" s="134">
        <f t="shared" ca="1" si="8"/>
        <v>14</v>
      </c>
      <c r="Z15" s="9"/>
      <c r="AA15" s="12">
        <v>9</v>
      </c>
      <c r="AB15" s="134">
        <f t="shared" ca="1" si="9"/>
        <v>11.2</v>
      </c>
      <c r="AC15" s="9"/>
      <c r="AD15" s="12"/>
      <c r="AE15" s="134">
        <f t="shared" ca="1" si="10"/>
        <v>0</v>
      </c>
      <c r="AF15" s="9"/>
      <c r="AG15" s="12"/>
      <c r="AH15" s="182">
        <f t="shared" ca="1" si="11"/>
        <v>0</v>
      </c>
      <c r="AI15" s="32"/>
      <c r="AJ15" s="12">
        <v>5</v>
      </c>
      <c r="AK15" s="134">
        <f t="shared" ca="1" si="12"/>
        <v>4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29.2</v>
      </c>
      <c r="EI15" s="275" t="str">
        <f t="shared" si="47"/>
        <v>Сапроненков Алексей - Ткачева Анна</v>
      </c>
      <c r="EJ15" s="276"/>
      <c r="EK15" s="277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43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7</v>
      </c>
      <c r="Y16" s="134">
        <f t="shared" ca="1" si="8"/>
        <v>16.799999999999997</v>
      </c>
      <c r="Z16" s="9"/>
      <c r="AA16" s="12">
        <v>10</v>
      </c>
      <c r="AB16" s="134">
        <f t="shared" ca="1" si="9"/>
        <v>8.3999999999999986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/>
      <c r="AK16" s="134">
        <f t="shared" ca="1" si="12"/>
        <v>0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25.199999999999996</v>
      </c>
      <c r="EI16" s="275" t="str">
        <f t="shared" si="47"/>
        <v>Слободчиков Марк - Малько Софья</v>
      </c>
      <c r="EJ16" s="276"/>
      <c r="EK16" s="277"/>
      <c r="EL16" s="14">
        <f t="shared" ca="1" si="48"/>
        <v>7</v>
      </c>
    </row>
    <row r="17" spans="1:143" x14ac:dyDescent="0.25">
      <c r="A17" s="14">
        <f t="shared" si="0"/>
        <v>8</v>
      </c>
      <c r="B17" s="199" t="s">
        <v>95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/>
      <c r="Y17" s="134">
        <f t="shared" ca="1" si="8"/>
        <v>0</v>
      </c>
      <c r="Z17" s="9"/>
      <c r="AA17" s="12">
        <v>6</v>
      </c>
      <c r="AB17" s="134">
        <f t="shared" ca="1" si="9"/>
        <v>19.599999999999998</v>
      </c>
      <c r="AC17" s="9"/>
      <c r="AD17" s="12"/>
      <c r="AE17" s="134">
        <f t="shared" ca="1" si="10"/>
        <v>0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19.599999999999998</v>
      </c>
      <c r="EI17" s="275" t="str">
        <f t="shared" si="47"/>
        <v>Перин Александр - Галанова Вероника</v>
      </c>
      <c r="EJ17" s="276"/>
      <c r="EK17" s="277"/>
      <c r="EL17" s="14">
        <f t="shared" ca="1" si="48"/>
        <v>8</v>
      </c>
    </row>
    <row r="18" spans="1:143" x14ac:dyDescent="0.25">
      <c r="A18" s="14">
        <f t="shared" si="0"/>
        <v>9</v>
      </c>
      <c r="B18" s="199" t="s">
        <v>40</v>
      </c>
      <c r="C18" s="78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134">
        <f t="shared" ca="1" si="6"/>
        <v>0</v>
      </c>
      <c r="T18" s="9"/>
      <c r="U18" s="12"/>
      <c r="V18" s="134">
        <f t="shared" ca="1" si="7"/>
        <v>0</v>
      </c>
      <c r="W18" s="9"/>
      <c r="X18" s="12">
        <v>6</v>
      </c>
      <c r="Y18" s="134">
        <f t="shared" ca="1" si="8"/>
        <v>19.599999999999998</v>
      </c>
      <c r="Z18" s="9"/>
      <c r="AA18" s="12"/>
      <c r="AB18" s="134">
        <f t="shared" ca="1" si="9"/>
        <v>0</v>
      </c>
      <c r="AC18" s="9"/>
      <c r="AD18" s="12"/>
      <c r="AE18" s="134">
        <f t="shared" ca="1" si="10"/>
        <v>0</v>
      </c>
      <c r="AF18" s="9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9"/>
      <c r="AM18" s="12"/>
      <c r="AN18" s="134">
        <f t="shared" ca="1" si="13"/>
        <v>0</v>
      </c>
      <c r="AO18" s="9"/>
      <c r="AP18" s="12"/>
      <c r="AQ18" s="134">
        <f t="shared" ca="1" si="14"/>
        <v>0</v>
      </c>
      <c r="AR18" s="9"/>
      <c r="AS18" s="12"/>
      <c r="AT18" s="134">
        <f t="shared" ca="1" si="15"/>
        <v>0</v>
      </c>
      <c r="AU18" s="9"/>
      <c r="AV18" s="12"/>
      <c r="AW18" s="134">
        <f t="shared" ca="1" si="16"/>
        <v>0</v>
      </c>
      <c r="AX18" s="9"/>
      <c r="AY18" s="12"/>
      <c r="AZ18" s="134">
        <f t="shared" ca="1" si="17"/>
        <v>0</v>
      </c>
      <c r="BA18" s="9"/>
      <c r="BB18" s="12"/>
      <c r="BC18" s="134">
        <f t="shared" ca="1" si="18"/>
        <v>0</v>
      </c>
      <c r="BD18" s="9"/>
      <c r="BE18" s="12"/>
      <c r="BF18" s="134">
        <f t="shared" ca="1" si="19"/>
        <v>0</v>
      </c>
      <c r="BG18" s="9"/>
      <c r="BH18" s="12"/>
      <c r="BI18" s="134">
        <f t="shared" ca="1" si="20"/>
        <v>0</v>
      </c>
      <c r="BJ18" s="9"/>
      <c r="BK18" s="12"/>
      <c r="BL18" s="134">
        <f t="shared" ca="1" si="21"/>
        <v>0</v>
      </c>
      <c r="BM18" s="9"/>
      <c r="BN18" s="12"/>
      <c r="BO18" s="134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35">
        <f t="shared" ca="1" si="46"/>
        <v>19.599999999999998</v>
      </c>
      <c r="EI18" s="278" t="str">
        <f t="shared" si="47"/>
        <v>Соболев Савелий - Чередова Алиса</v>
      </c>
      <c r="EJ18" s="279"/>
      <c r="EK18" s="280"/>
      <c r="EL18" s="14">
        <f t="shared" ca="1" si="48"/>
        <v>8</v>
      </c>
    </row>
    <row r="19" spans="1:143" x14ac:dyDescent="0.25">
      <c r="A19" s="14">
        <f t="shared" si="0"/>
        <v>10</v>
      </c>
      <c r="B19" s="119" t="s">
        <v>96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/>
      <c r="Y19" s="134">
        <f t="shared" ca="1" si="8"/>
        <v>0</v>
      </c>
      <c r="Z19" s="9"/>
      <c r="AA19" s="12">
        <v>8</v>
      </c>
      <c r="AB19" s="134">
        <f t="shared" ca="1" si="9"/>
        <v>14</v>
      </c>
      <c r="AC19" s="9"/>
      <c r="AD19" s="12">
        <v>6</v>
      </c>
      <c r="AE19" s="134">
        <f t="shared" ca="1" si="10"/>
        <v>2.4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16.399999999999999</v>
      </c>
      <c r="EI19" s="275" t="str">
        <f t="shared" si="47"/>
        <v>Кузнецов Михаил - Журавлева Ксения</v>
      </c>
      <c r="EJ19" s="276"/>
      <c r="EK19" s="277"/>
      <c r="EL19" s="14">
        <f t="shared" ca="1" si="48"/>
        <v>10</v>
      </c>
    </row>
    <row r="20" spans="1:143" x14ac:dyDescent="0.25">
      <c r="A20" s="14">
        <f t="shared" si="0"/>
        <v>11</v>
      </c>
      <c r="B20" s="119" t="s">
        <v>146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/>
      <c r="AB20" s="134">
        <f t="shared" ca="1" si="9"/>
        <v>0</v>
      </c>
      <c r="AC20" s="9"/>
      <c r="AD20" s="12">
        <v>2</v>
      </c>
      <c r="AE20" s="134">
        <f t="shared" ca="1" si="10"/>
        <v>12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12</v>
      </c>
      <c r="EI20" s="281" t="str">
        <f t="shared" si="47"/>
        <v>Беленко Родион - Катаман Елизавета</v>
      </c>
      <c r="EJ20" s="282"/>
      <c r="EK20" s="283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99" t="s">
        <v>97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>
        <v>9</v>
      </c>
      <c r="Y21" s="134">
        <f t="shared" ca="1" si="8"/>
        <v>11.2</v>
      </c>
      <c r="Z21" s="9"/>
      <c r="AA21" s="12"/>
      <c r="AB21" s="134">
        <f t="shared" ca="1" si="9"/>
        <v>0</v>
      </c>
      <c r="AC21" s="9"/>
      <c r="AD21" s="12"/>
      <c r="AE21" s="134">
        <f t="shared" ca="1" si="10"/>
        <v>0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11.2</v>
      </c>
      <c r="EI21" s="275" t="str">
        <f t="shared" si="47"/>
        <v>Капралов Иван - Будякина Мария</v>
      </c>
      <c r="EJ21" s="276"/>
      <c r="EK21" s="277"/>
      <c r="EL21" s="14">
        <f t="shared" ca="1" si="48"/>
        <v>12</v>
      </c>
    </row>
    <row r="22" spans="1:143" x14ac:dyDescent="0.25">
      <c r="A22" s="14">
        <f t="shared" si="0"/>
        <v>13</v>
      </c>
      <c r="B22" s="199" t="s">
        <v>147</v>
      </c>
      <c r="C22" s="163"/>
      <c r="D22" s="134">
        <f t="shared" ca="1" si="1"/>
        <v>0</v>
      </c>
      <c r="E22" s="132"/>
      <c r="F22" s="12"/>
      <c r="G22" s="134">
        <f t="shared" ca="1" si="2"/>
        <v>0</v>
      </c>
      <c r="H22" s="132"/>
      <c r="I22" s="130"/>
      <c r="J22" s="134">
        <f t="shared" ca="1" si="3"/>
        <v>0</v>
      </c>
      <c r="K22" s="132"/>
      <c r="L22" s="130"/>
      <c r="M22" s="134">
        <f t="shared" ca="1" si="4"/>
        <v>0</v>
      </c>
      <c r="N22" s="132"/>
      <c r="O22" s="130"/>
      <c r="P22" s="134">
        <f t="shared" ca="1" si="5"/>
        <v>0</v>
      </c>
      <c r="Q22" s="132"/>
      <c r="R22" s="130"/>
      <c r="S22" s="134">
        <f t="shared" ca="1" si="6"/>
        <v>0</v>
      </c>
      <c r="T22" s="132"/>
      <c r="U22" s="130"/>
      <c r="V22" s="134">
        <f t="shared" ca="1" si="7"/>
        <v>0</v>
      </c>
      <c r="W22" s="132"/>
      <c r="X22" s="130"/>
      <c r="Y22" s="134">
        <f t="shared" ca="1" si="8"/>
        <v>0</v>
      </c>
      <c r="Z22" s="132"/>
      <c r="AA22" s="130"/>
      <c r="AB22" s="134">
        <f t="shared" ca="1" si="9"/>
        <v>0</v>
      </c>
      <c r="AC22" s="132"/>
      <c r="AD22" s="130">
        <v>7</v>
      </c>
      <c r="AE22" s="134">
        <f t="shared" ca="1" si="10"/>
        <v>2.4</v>
      </c>
      <c r="AF22" s="132"/>
      <c r="AG22" s="165"/>
      <c r="AH22" s="182">
        <f t="shared" ca="1" si="11"/>
        <v>0</v>
      </c>
      <c r="AI22" s="132"/>
      <c r="AJ22" s="130"/>
      <c r="AK22" s="134">
        <f t="shared" ca="1" si="12"/>
        <v>0</v>
      </c>
      <c r="AL22" s="132"/>
      <c r="AM22" s="130"/>
      <c r="AN22" s="134">
        <f t="shared" ca="1" si="13"/>
        <v>0</v>
      </c>
      <c r="AO22" s="132"/>
      <c r="AP22" s="130"/>
      <c r="AQ22" s="134">
        <f t="shared" ca="1" si="14"/>
        <v>0</v>
      </c>
      <c r="AR22" s="132"/>
      <c r="AS22" s="130"/>
      <c r="AT22" s="134">
        <f t="shared" ca="1" si="15"/>
        <v>0</v>
      </c>
      <c r="AU22" s="132"/>
      <c r="AV22" s="130"/>
      <c r="AW22" s="134">
        <f t="shared" ca="1" si="16"/>
        <v>0</v>
      </c>
      <c r="AX22" s="132"/>
      <c r="AY22" s="130"/>
      <c r="AZ22" s="134">
        <f t="shared" ca="1" si="17"/>
        <v>0</v>
      </c>
      <c r="BA22" s="132"/>
      <c r="BB22" s="130"/>
      <c r="BC22" s="134">
        <f t="shared" ca="1" si="18"/>
        <v>0</v>
      </c>
      <c r="BD22" s="132"/>
      <c r="BE22" s="130"/>
      <c r="BF22" s="134">
        <f t="shared" ca="1" si="19"/>
        <v>0</v>
      </c>
      <c r="BG22" s="132"/>
      <c r="BH22" s="130"/>
      <c r="BI22" s="134">
        <f t="shared" ca="1" si="20"/>
        <v>0</v>
      </c>
      <c r="BJ22" s="132"/>
      <c r="BK22" s="130"/>
      <c r="BL22" s="134">
        <f t="shared" ca="1" si="21"/>
        <v>0</v>
      </c>
      <c r="BM22" s="132"/>
      <c r="BN22" s="130"/>
      <c r="BO22" s="134">
        <f t="shared" ca="1" si="22"/>
        <v>0</v>
      </c>
      <c r="BP22" s="132"/>
      <c r="BQ22" s="130"/>
      <c r="BR22" s="131">
        <f t="shared" ca="1" si="23"/>
        <v>0</v>
      </c>
      <c r="BS22" s="132"/>
      <c r="BT22" s="130"/>
      <c r="BU22" s="131">
        <f t="shared" ca="1" si="24"/>
        <v>0</v>
      </c>
      <c r="BV22" s="132"/>
      <c r="BW22" s="130"/>
      <c r="BX22" s="131">
        <f t="shared" ca="1" si="25"/>
        <v>0</v>
      </c>
      <c r="BY22" s="132"/>
      <c r="BZ22" s="130"/>
      <c r="CA22" s="131">
        <f t="shared" ca="1" si="26"/>
        <v>0</v>
      </c>
      <c r="CB22" s="132"/>
      <c r="CC22" s="130"/>
      <c r="CD22" s="131">
        <f t="shared" ca="1" si="27"/>
        <v>0</v>
      </c>
      <c r="CE22" s="132"/>
      <c r="CF22" s="130"/>
      <c r="CG22" s="131">
        <f t="shared" ca="1" si="28"/>
        <v>0</v>
      </c>
      <c r="CH22" s="132"/>
      <c r="CI22" s="130"/>
      <c r="CJ22" s="131">
        <f t="shared" ca="1" si="29"/>
        <v>0</v>
      </c>
      <c r="CK22" s="132"/>
      <c r="CL22" s="130"/>
      <c r="CM22" s="131">
        <f t="shared" ca="1" si="30"/>
        <v>0</v>
      </c>
      <c r="CN22" s="132"/>
      <c r="CO22" s="130"/>
      <c r="CP22" s="131">
        <f t="shared" ca="1" si="31"/>
        <v>0</v>
      </c>
      <c r="CQ22" s="132"/>
      <c r="CR22" s="130"/>
      <c r="CS22" s="131">
        <f t="shared" ca="1" si="32"/>
        <v>0</v>
      </c>
      <c r="CT22" s="132"/>
      <c r="CU22" s="130"/>
      <c r="CV22" s="131">
        <f t="shared" ca="1" si="33"/>
        <v>0</v>
      </c>
      <c r="CW22" s="132"/>
      <c r="CX22" s="130"/>
      <c r="CY22" s="131">
        <f t="shared" ca="1" si="34"/>
        <v>0</v>
      </c>
      <c r="CZ22" s="132"/>
      <c r="DA22" s="130"/>
      <c r="DB22" s="131">
        <f t="shared" ca="1" si="35"/>
        <v>0</v>
      </c>
      <c r="DC22" s="132"/>
      <c r="DD22" s="130"/>
      <c r="DE22" s="131">
        <f t="shared" ca="1" si="36"/>
        <v>0</v>
      </c>
      <c r="DF22" s="132"/>
      <c r="DG22" s="130"/>
      <c r="DH22" s="131">
        <f t="shared" ca="1" si="37"/>
        <v>0</v>
      </c>
      <c r="DI22" s="132"/>
      <c r="DJ22" s="130"/>
      <c r="DK22" s="131">
        <f t="shared" ca="1" si="38"/>
        <v>0</v>
      </c>
      <c r="DL22" s="132"/>
      <c r="DM22" s="130"/>
      <c r="DN22" s="131">
        <f t="shared" ca="1" si="39"/>
        <v>0</v>
      </c>
      <c r="DO22" s="132"/>
      <c r="DP22" s="130"/>
      <c r="DQ22" s="131">
        <f t="shared" ca="1" si="40"/>
        <v>0</v>
      </c>
      <c r="DR22" s="132"/>
      <c r="DS22" s="130"/>
      <c r="DT22" s="131">
        <f t="shared" ca="1" si="41"/>
        <v>0</v>
      </c>
      <c r="DU22" s="132"/>
      <c r="DV22" s="130"/>
      <c r="DW22" s="131">
        <f t="shared" ca="1" si="42"/>
        <v>0</v>
      </c>
      <c r="DX22" s="132"/>
      <c r="DY22" s="130"/>
      <c r="DZ22" s="131">
        <f t="shared" ca="1" si="43"/>
        <v>0</v>
      </c>
      <c r="EA22" s="132"/>
      <c r="EB22" s="130"/>
      <c r="EC22" s="131">
        <f t="shared" ca="1" si="44"/>
        <v>0</v>
      </c>
      <c r="ED22" s="132"/>
      <c r="EE22" s="130"/>
      <c r="EF22" s="131">
        <f t="shared" ca="1" si="45"/>
        <v>0</v>
      </c>
      <c r="EG22" s="132"/>
      <c r="EH22" s="135">
        <f t="shared" ca="1" si="46"/>
        <v>2.4</v>
      </c>
      <c r="EI22" s="275" t="str">
        <f t="shared" si="47"/>
        <v>Баканов Ярослав - Каскевич Василина</v>
      </c>
      <c r="EJ22" s="276"/>
      <c r="EK22" s="277"/>
      <c r="EL22" s="14">
        <f t="shared" ca="1" si="48"/>
        <v>13</v>
      </c>
    </row>
    <row r="23" spans="1:143" x14ac:dyDescent="0.25">
      <c r="A23" s="14">
        <f t="shared" si="0"/>
        <v>14</v>
      </c>
      <c r="B23" s="183" t="s">
        <v>154</v>
      </c>
      <c r="C23" s="78"/>
      <c r="D23" s="134">
        <f t="shared" ca="1" si="1"/>
        <v>0</v>
      </c>
      <c r="E23" s="9"/>
      <c r="F23" s="12"/>
      <c r="G23" s="134">
        <f t="shared" ca="1" si="2"/>
        <v>0</v>
      </c>
      <c r="H23" s="9"/>
      <c r="I23" s="12"/>
      <c r="J23" s="134">
        <f t="shared" ca="1" si="3"/>
        <v>0</v>
      </c>
      <c r="K23" s="9"/>
      <c r="L23" s="12"/>
      <c r="M23" s="134">
        <f t="shared" ca="1" si="4"/>
        <v>0</v>
      </c>
      <c r="N23" s="9"/>
      <c r="O23" s="12"/>
      <c r="P23" s="134">
        <f t="shared" ca="1" si="5"/>
        <v>0</v>
      </c>
      <c r="Q23" s="9"/>
      <c r="R23" s="12"/>
      <c r="S23" s="134">
        <f t="shared" ca="1" si="6"/>
        <v>0</v>
      </c>
      <c r="T23" s="9"/>
      <c r="U23" s="12"/>
      <c r="V23" s="134">
        <f t="shared" ca="1" si="7"/>
        <v>0</v>
      </c>
      <c r="W23" s="9"/>
      <c r="X23" s="12">
        <v>2</v>
      </c>
      <c r="Y23" s="134">
        <f t="shared" ca="1" si="8"/>
        <v>42</v>
      </c>
      <c r="Z23" s="9"/>
      <c r="AA23" s="12">
        <v>2</v>
      </c>
      <c r="AB23" s="134">
        <f t="shared" ca="1" si="9"/>
        <v>42</v>
      </c>
      <c r="AC23" s="9"/>
      <c r="AD23" s="12"/>
      <c r="AE23" s="134">
        <f t="shared" ca="1" si="10"/>
        <v>0</v>
      </c>
      <c r="AF23" s="9"/>
      <c r="AG23" s="12"/>
      <c r="AH23" s="182">
        <f t="shared" ca="1" si="11"/>
        <v>0</v>
      </c>
      <c r="AI23" s="32"/>
      <c r="AJ23" s="12">
        <v>1</v>
      </c>
      <c r="AK23" s="134">
        <f t="shared" ca="1" si="12"/>
        <v>12</v>
      </c>
      <c r="AL23" s="9"/>
      <c r="AM23" s="12"/>
      <c r="AN23" s="134">
        <f t="shared" ca="1" si="13"/>
        <v>0</v>
      </c>
      <c r="AO23" s="9"/>
      <c r="AP23" s="12"/>
      <c r="AQ23" s="134">
        <f t="shared" ca="1" si="14"/>
        <v>0</v>
      </c>
      <c r="AR23" s="9"/>
      <c r="AS23" s="12"/>
      <c r="AT23" s="134">
        <f t="shared" ca="1" si="15"/>
        <v>0</v>
      </c>
      <c r="AU23" s="9"/>
      <c r="AV23" s="12"/>
      <c r="AW23" s="134">
        <f t="shared" ca="1" si="16"/>
        <v>0</v>
      </c>
      <c r="AX23" s="9"/>
      <c r="AY23" s="12"/>
      <c r="AZ23" s="134">
        <f t="shared" ca="1" si="17"/>
        <v>0</v>
      </c>
      <c r="BA23" s="9"/>
      <c r="BB23" s="12"/>
      <c r="BC23" s="134">
        <f t="shared" ca="1" si="18"/>
        <v>0</v>
      </c>
      <c r="BD23" s="9"/>
      <c r="BE23" s="12"/>
      <c r="BF23" s="134">
        <f t="shared" ca="1" si="19"/>
        <v>0</v>
      </c>
      <c r="BG23" s="9"/>
      <c r="BH23" s="12"/>
      <c r="BI23" s="134">
        <f t="shared" ca="1" si="20"/>
        <v>0</v>
      </c>
      <c r="BJ23" s="9"/>
      <c r="BK23" s="12"/>
      <c r="BL23" s="134">
        <f t="shared" ca="1" si="21"/>
        <v>0</v>
      </c>
      <c r="BM23" s="9"/>
      <c r="BN23" s="12"/>
      <c r="BO23" s="134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35">
        <v>0</v>
      </c>
      <c r="EI23" s="275" t="str">
        <f t="shared" si="47"/>
        <v>Беленко Родион - Ткаченко Мария (РАСПАЛАСЬ!)</v>
      </c>
      <c r="EJ23" s="276"/>
      <c r="EK23" s="277"/>
      <c r="EL23" s="14">
        <f t="shared" si="48"/>
        <v>0</v>
      </c>
    </row>
    <row r="24" spans="1:143" x14ac:dyDescent="0.25">
      <c r="A24" s="14">
        <f t="shared" si="0"/>
        <v>15</v>
      </c>
      <c r="B24" s="183"/>
      <c r="C24" s="78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134">
        <f t="shared" ca="1" si="6"/>
        <v>0</v>
      </c>
      <c r="T24" s="9"/>
      <c r="U24" s="12"/>
      <c r="V24" s="134">
        <f t="shared" ca="1" si="7"/>
        <v>0</v>
      </c>
      <c r="W24" s="9"/>
      <c r="X24" s="12"/>
      <c r="Y24" s="134">
        <f t="shared" ca="1" si="8"/>
        <v>0</v>
      </c>
      <c r="Z24" s="9"/>
      <c r="AA24" s="12"/>
      <c r="AB24" s="134">
        <f t="shared" ca="1" si="9"/>
        <v>0</v>
      </c>
      <c r="AC24" s="9"/>
      <c r="AD24" s="12"/>
      <c r="AE24" s="134">
        <f t="shared" ca="1" si="10"/>
        <v>0</v>
      </c>
      <c r="AF24" s="9"/>
      <c r="AG24" s="12"/>
      <c r="AH24" s="182">
        <f t="shared" ca="1" si="11"/>
        <v>0</v>
      </c>
      <c r="AI24" s="32"/>
      <c r="AJ24" s="12"/>
      <c r="AK24" s="134">
        <f t="shared" ca="1" si="12"/>
        <v>0</v>
      </c>
      <c r="AL24" s="9"/>
      <c r="AM24" s="12"/>
      <c r="AN24" s="134">
        <f t="shared" ca="1" si="13"/>
        <v>0</v>
      </c>
      <c r="AO24" s="9"/>
      <c r="AP24" s="12"/>
      <c r="AQ24" s="134">
        <f t="shared" ca="1" si="14"/>
        <v>0</v>
      </c>
      <c r="AR24" s="9"/>
      <c r="AS24" s="12"/>
      <c r="AT24" s="134">
        <f t="shared" ca="1" si="15"/>
        <v>0</v>
      </c>
      <c r="AU24" s="9"/>
      <c r="AV24" s="12"/>
      <c r="AW24" s="134">
        <f t="shared" ca="1" si="16"/>
        <v>0</v>
      </c>
      <c r="AX24" s="9"/>
      <c r="AY24" s="12"/>
      <c r="AZ24" s="134">
        <f t="shared" ca="1" si="17"/>
        <v>0</v>
      </c>
      <c r="BA24" s="9"/>
      <c r="BB24" s="12"/>
      <c r="BC24" s="134">
        <f t="shared" ca="1" si="18"/>
        <v>0</v>
      </c>
      <c r="BD24" s="9"/>
      <c r="BE24" s="12"/>
      <c r="BF24" s="134">
        <f t="shared" ca="1" si="19"/>
        <v>0</v>
      </c>
      <c r="BG24" s="9"/>
      <c r="BH24" s="12"/>
      <c r="BI24" s="134">
        <f t="shared" ca="1" si="20"/>
        <v>0</v>
      </c>
      <c r="BJ24" s="9"/>
      <c r="BK24" s="12"/>
      <c r="BL24" s="134">
        <f t="shared" ca="1" si="21"/>
        <v>0</v>
      </c>
      <c r="BM24" s="9"/>
      <c r="BN24" s="12"/>
      <c r="BO24" s="134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35">
        <f ca="1">SUM(CV24,CP24,AW24,P24,S24,AZ24,BC24,BF24,BR24,BU24,BX24,CA24,CS24,CJ24,CM24,V24,CD24,DH24,DK24,DN24,DQ24,DT24,DZ24,CG24,BO24,BL24,AT24,BI24,AK24,AN24,AQ24,D24,G24,J24,M24,Y24,AB24,AE24,AH24,CY24,DB24,DE24,DW24,EC24,EF24,)</f>
        <v>0</v>
      </c>
      <c r="EI24" s="275">
        <f t="shared" si="47"/>
        <v>0</v>
      </c>
      <c r="EJ24" s="276"/>
      <c r="EK24" s="277"/>
      <c r="EL24" s="14">
        <f t="shared" ca="1" si="48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87" priority="1" stopIfTrue="1" operator="equal">
      <formula>3</formula>
    </cfRule>
    <cfRule type="cellIs" dxfId="286" priority="2" stopIfTrue="1" operator="equal">
      <formula>2</formula>
    </cfRule>
    <cfRule type="cellIs" dxfId="285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B22" sqref="B22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36" t="s">
        <v>4</v>
      </c>
      <c r="C5" s="249" t="s">
        <v>66</v>
      </c>
      <c r="D5" s="250"/>
      <c r="E5" s="251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144</v>
      </c>
      <c r="AH5" s="246"/>
      <c r="AI5" s="248"/>
      <c r="AJ5" s="245" t="s">
        <v>125</v>
      </c>
      <c r="AK5" s="246"/>
      <c r="AL5" s="248"/>
      <c r="AM5" s="245"/>
      <c r="AN5" s="246"/>
      <c r="AO5" s="248"/>
      <c r="AP5" s="245"/>
      <c r="AQ5" s="246"/>
      <c r="AR5" s="248"/>
      <c r="AS5" s="245"/>
      <c r="AT5" s="246"/>
      <c r="AU5" s="248"/>
      <c r="AV5" s="245"/>
      <c r="AW5" s="246"/>
      <c r="AX5" s="248"/>
      <c r="AY5" s="245"/>
      <c r="AZ5" s="246"/>
      <c r="BA5" s="248"/>
      <c r="BB5" s="245"/>
      <c r="BC5" s="246"/>
      <c r="BD5" s="248"/>
      <c r="BE5" s="245"/>
      <c r="BF5" s="246"/>
      <c r="BG5" s="248"/>
      <c r="BH5" s="245"/>
      <c r="BI5" s="246"/>
      <c r="BJ5" s="248"/>
      <c r="BK5" s="245"/>
      <c r="BL5" s="246"/>
      <c r="BM5" s="248"/>
      <c r="BN5" s="245"/>
      <c r="BO5" s="246"/>
      <c r="BP5" s="248"/>
      <c r="BQ5" s="258"/>
      <c r="BR5" s="259"/>
      <c r="BS5" s="260"/>
      <c r="BT5" s="258"/>
      <c r="BU5" s="259"/>
      <c r="BV5" s="260"/>
      <c r="BW5" s="258"/>
      <c r="BX5" s="259"/>
      <c r="BY5" s="260"/>
      <c r="BZ5" s="258"/>
      <c r="CA5" s="259"/>
      <c r="CB5" s="260"/>
      <c r="CC5" s="258"/>
      <c r="CD5" s="259"/>
      <c r="CE5" s="260"/>
      <c r="CF5" s="258"/>
      <c r="CG5" s="259"/>
      <c r="CH5" s="260"/>
      <c r="CI5" s="258"/>
      <c r="CJ5" s="259"/>
      <c r="CK5" s="260"/>
      <c r="CL5" s="258"/>
      <c r="CM5" s="259"/>
      <c r="CN5" s="260"/>
      <c r="CO5" s="258"/>
      <c r="CP5" s="259"/>
      <c r="CQ5" s="260"/>
      <c r="CR5" s="258"/>
      <c r="CS5" s="259"/>
      <c r="CT5" s="260"/>
      <c r="CU5" s="258"/>
      <c r="CV5" s="259"/>
      <c r="CW5" s="260"/>
      <c r="CX5" s="258"/>
      <c r="CY5" s="259"/>
      <c r="CZ5" s="260"/>
      <c r="DA5" s="258"/>
      <c r="DB5" s="259"/>
      <c r="DC5" s="260"/>
      <c r="DD5" s="258"/>
      <c r="DE5" s="259"/>
      <c r="DF5" s="260"/>
      <c r="DG5" s="258"/>
      <c r="DH5" s="259"/>
      <c r="DI5" s="260"/>
      <c r="DJ5" s="258"/>
      <c r="DK5" s="259"/>
      <c r="DL5" s="260"/>
      <c r="DM5" s="258"/>
      <c r="DN5" s="259"/>
      <c r="DO5" s="260"/>
      <c r="DP5" s="258"/>
      <c r="DQ5" s="259"/>
      <c r="DR5" s="260"/>
      <c r="DS5" s="258"/>
      <c r="DT5" s="259"/>
      <c r="DU5" s="260"/>
      <c r="DV5" s="258"/>
      <c r="DW5" s="259"/>
      <c r="DX5" s="260"/>
      <c r="DY5" s="258"/>
      <c r="DZ5" s="259"/>
      <c r="EA5" s="260"/>
      <c r="EB5" s="258"/>
      <c r="EC5" s="259"/>
      <c r="ED5" s="260"/>
      <c r="EE5" s="258"/>
      <c r="EF5" s="259"/>
      <c r="EG5" s="260"/>
    </row>
    <row r="6" spans="1:143" ht="15.75" thickBot="1" x14ac:dyDescent="0.3">
      <c r="A6" s="119"/>
      <c r="B6" s="164" t="s">
        <v>1</v>
      </c>
      <c r="C6" s="252"/>
      <c r="D6" s="253"/>
      <c r="E6" s="254"/>
      <c r="F6" s="252"/>
      <c r="G6" s="253"/>
      <c r="H6" s="254"/>
      <c r="I6" s="255">
        <v>88</v>
      </c>
      <c r="J6" s="256"/>
      <c r="K6" s="257"/>
      <c r="L6" s="255">
        <v>47</v>
      </c>
      <c r="M6" s="256"/>
      <c r="N6" s="257"/>
      <c r="O6" s="255">
        <v>108</v>
      </c>
      <c r="P6" s="256"/>
      <c r="Q6" s="248"/>
      <c r="R6" s="255">
        <v>61</v>
      </c>
      <c r="S6" s="256"/>
      <c r="T6" s="248"/>
      <c r="U6" s="255">
        <v>12</v>
      </c>
      <c r="V6" s="256"/>
      <c r="W6" s="248"/>
      <c r="X6" s="255">
        <v>8</v>
      </c>
      <c r="Y6" s="256"/>
      <c r="Z6" s="248"/>
      <c r="AA6" s="255">
        <v>9</v>
      </c>
      <c r="AB6" s="256"/>
      <c r="AC6" s="248"/>
      <c r="AD6" s="255">
        <v>7</v>
      </c>
      <c r="AE6" s="256"/>
      <c r="AF6" s="248"/>
      <c r="AG6" s="255">
        <v>41</v>
      </c>
      <c r="AH6" s="256"/>
      <c r="AI6" s="248"/>
      <c r="AJ6" s="255">
        <v>5</v>
      </c>
      <c r="AK6" s="256"/>
      <c r="AL6" s="248"/>
      <c r="AM6" s="255"/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48"/>
      <c r="BK6" s="255"/>
      <c r="BL6" s="256"/>
      <c r="BM6" s="248"/>
      <c r="BN6" s="255"/>
      <c r="BO6" s="256"/>
      <c r="BP6" s="248"/>
      <c r="BQ6" s="261"/>
      <c r="BR6" s="262"/>
      <c r="BS6" s="260"/>
      <c r="BT6" s="261"/>
      <c r="BU6" s="262"/>
      <c r="BV6" s="260"/>
      <c r="BW6" s="261"/>
      <c r="BX6" s="262"/>
      <c r="BY6" s="260"/>
      <c r="BZ6" s="261"/>
      <c r="CA6" s="262"/>
      <c r="CB6" s="260"/>
      <c r="CC6" s="261"/>
      <c r="CD6" s="262"/>
      <c r="CE6" s="260"/>
      <c r="CF6" s="261"/>
      <c r="CG6" s="262"/>
      <c r="CH6" s="260"/>
      <c r="CI6" s="261"/>
      <c r="CJ6" s="262"/>
      <c r="CK6" s="260"/>
      <c r="CL6" s="261"/>
      <c r="CM6" s="262"/>
      <c r="CN6" s="260"/>
      <c r="CO6" s="261"/>
      <c r="CP6" s="262"/>
      <c r="CQ6" s="260"/>
      <c r="CR6" s="261"/>
      <c r="CS6" s="262"/>
      <c r="CT6" s="260"/>
      <c r="CU6" s="261"/>
      <c r="CV6" s="262"/>
      <c r="CW6" s="260"/>
      <c r="CX6" s="261"/>
      <c r="CY6" s="262"/>
      <c r="CZ6" s="260"/>
      <c r="DA6" s="261"/>
      <c r="DB6" s="262"/>
      <c r="DC6" s="260"/>
      <c r="DD6" s="261"/>
      <c r="DE6" s="262"/>
      <c r="DF6" s="260"/>
      <c r="DG6" s="261"/>
      <c r="DH6" s="262"/>
      <c r="DI6" s="260"/>
      <c r="DJ6" s="261"/>
      <c r="DK6" s="262"/>
      <c r="DL6" s="260"/>
      <c r="DM6" s="261"/>
      <c r="DN6" s="262"/>
      <c r="DO6" s="260"/>
      <c r="DP6" s="261"/>
      <c r="DQ6" s="262"/>
      <c r="DR6" s="260"/>
      <c r="DS6" s="261"/>
      <c r="DT6" s="262"/>
      <c r="DU6" s="260"/>
      <c r="DV6" s="261"/>
      <c r="DW6" s="262"/>
      <c r="DX6" s="260"/>
      <c r="DY6" s="261"/>
      <c r="DZ6" s="262"/>
      <c r="EA6" s="260"/>
      <c r="EB6" s="261"/>
      <c r="EC6" s="262"/>
      <c r="ED6" s="260"/>
      <c r="EE6" s="261"/>
      <c r="EF6" s="262"/>
      <c r="EG6" s="260"/>
    </row>
    <row r="7" spans="1:143" ht="15.75" thickBot="1" x14ac:dyDescent="0.3">
      <c r="A7" s="119"/>
      <c r="B7" s="164" t="s">
        <v>5</v>
      </c>
      <c r="C7" s="266"/>
      <c r="D7" s="267"/>
      <c r="E7" s="268"/>
      <c r="F7" s="266"/>
      <c r="G7" s="267"/>
      <c r="H7" s="268"/>
      <c r="I7" s="263">
        <v>5</v>
      </c>
      <c r="J7" s="264"/>
      <c r="K7" s="269"/>
      <c r="L7" s="263">
        <v>4</v>
      </c>
      <c r="M7" s="264"/>
      <c r="N7" s="269"/>
      <c r="O7" s="263">
        <v>5</v>
      </c>
      <c r="P7" s="264"/>
      <c r="Q7" s="265"/>
      <c r="R7" s="263">
        <v>5</v>
      </c>
      <c r="S7" s="264"/>
      <c r="T7" s="265"/>
      <c r="U7" s="263">
        <v>2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1</v>
      </c>
      <c r="AE7" s="264"/>
      <c r="AF7" s="265"/>
      <c r="AG7" s="263">
        <v>4</v>
      </c>
      <c r="AH7" s="264"/>
      <c r="AI7" s="265"/>
      <c r="AJ7" s="263">
        <v>1</v>
      </c>
      <c r="AK7" s="264"/>
      <c r="AL7" s="265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70"/>
      <c r="BR7" s="271"/>
      <c r="BS7" s="272"/>
      <c r="BT7" s="270"/>
      <c r="BU7" s="271"/>
      <c r="BV7" s="272"/>
      <c r="BW7" s="270"/>
      <c r="BX7" s="271"/>
      <c r="BY7" s="272"/>
      <c r="BZ7" s="270"/>
      <c r="CA7" s="271"/>
      <c r="CB7" s="272"/>
      <c r="CC7" s="270"/>
      <c r="CD7" s="271"/>
      <c r="CE7" s="272"/>
      <c r="CF7" s="270"/>
      <c r="CG7" s="271"/>
      <c r="CH7" s="272"/>
      <c r="CI7" s="270"/>
      <c r="CJ7" s="271"/>
      <c r="CK7" s="272"/>
      <c r="CL7" s="270"/>
      <c r="CM7" s="271"/>
      <c r="CN7" s="272"/>
      <c r="CO7" s="270"/>
      <c r="CP7" s="271"/>
      <c r="CQ7" s="272"/>
      <c r="CR7" s="270"/>
      <c r="CS7" s="271"/>
      <c r="CT7" s="272"/>
      <c r="CU7" s="270"/>
      <c r="CV7" s="271"/>
      <c r="CW7" s="272"/>
      <c r="CX7" s="270"/>
      <c r="CY7" s="271"/>
      <c r="CZ7" s="272"/>
      <c r="DA7" s="270"/>
      <c r="DB7" s="271"/>
      <c r="DC7" s="272"/>
      <c r="DD7" s="270"/>
      <c r="DE7" s="271"/>
      <c r="DF7" s="272"/>
      <c r="DG7" s="270"/>
      <c r="DH7" s="271"/>
      <c r="DI7" s="272"/>
      <c r="DJ7" s="270"/>
      <c r="DK7" s="271"/>
      <c r="DL7" s="272"/>
      <c r="DM7" s="270"/>
      <c r="DN7" s="271"/>
      <c r="DO7" s="272"/>
      <c r="DP7" s="270"/>
      <c r="DQ7" s="271"/>
      <c r="DR7" s="272"/>
      <c r="DS7" s="270"/>
      <c r="DT7" s="271"/>
      <c r="DU7" s="272"/>
      <c r="DV7" s="270"/>
      <c r="DW7" s="271"/>
      <c r="DX7" s="272"/>
      <c r="DY7" s="270"/>
      <c r="DZ7" s="271"/>
      <c r="EA7" s="272"/>
      <c r="EB7" s="270"/>
      <c r="EC7" s="271"/>
      <c r="ED7" s="272"/>
      <c r="EE7" s="270"/>
      <c r="EF7" s="271"/>
      <c r="EG7" s="272"/>
    </row>
    <row r="8" spans="1:143" ht="15.75" thickBot="1" x14ac:dyDescent="0.3">
      <c r="A8" s="119"/>
      <c r="B8" s="164" t="s">
        <v>0</v>
      </c>
      <c r="C8" s="252">
        <v>1.8</v>
      </c>
      <c r="D8" s="253"/>
      <c r="E8" s="254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1.8</v>
      </c>
      <c r="AH8" s="262"/>
      <c r="AI8" s="260"/>
      <c r="AJ8" s="255">
        <v>1</v>
      </c>
      <c r="AK8" s="256"/>
      <c r="AL8" s="248"/>
      <c r="AM8" s="255"/>
      <c r="AN8" s="256"/>
      <c r="AO8" s="248"/>
      <c r="AP8" s="255"/>
      <c r="AQ8" s="256"/>
      <c r="AR8" s="248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48"/>
      <c r="BK8" s="255"/>
      <c r="BL8" s="256"/>
      <c r="BM8" s="248"/>
      <c r="BN8" s="255"/>
      <c r="BO8" s="256"/>
      <c r="BP8" s="248"/>
      <c r="BQ8" s="261"/>
      <c r="BR8" s="262"/>
      <c r="BS8" s="260"/>
      <c r="BT8" s="261"/>
      <c r="BU8" s="262"/>
      <c r="BV8" s="260"/>
      <c r="BW8" s="261"/>
      <c r="BX8" s="262"/>
      <c r="BY8" s="260"/>
      <c r="BZ8" s="261"/>
      <c r="CA8" s="262"/>
      <c r="CB8" s="260"/>
      <c r="CC8" s="261"/>
      <c r="CD8" s="262"/>
      <c r="CE8" s="260"/>
      <c r="CF8" s="261"/>
      <c r="CG8" s="262"/>
      <c r="CH8" s="260"/>
      <c r="CI8" s="261"/>
      <c r="CJ8" s="262"/>
      <c r="CK8" s="260"/>
      <c r="CL8" s="261"/>
      <c r="CM8" s="262"/>
      <c r="CN8" s="260"/>
      <c r="CO8" s="261"/>
      <c r="CP8" s="262"/>
      <c r="CQ8" s="260"/>
      <c r="CR8" s="261"/>
      <c r="CS8" s="262"/>
      <c r="CT8" s="260"/>
      <c r="CU8" s="261"/>
      <c r="CV8" s="262"/>
      <c r="CW8" s="260"/>
      <c r="CX8" s="261"/>
      <c r="CY8" s="262"/>
      <c r="CZ8" s="260"/>
      <c r="DA8" s="261"/>
      <c r="DB8" s="262"/>
      <c r="DC8" s="260"/>
      <c r="DD8" s="261"/>
      <c r="DE8" s="262"/>
      <c r="DF8" s="260"/>
      <c r="DG8" s="261"/>
      <c r="DH8" s="262"/>
      <c r="DI8" s="260"/>
      <c r="DJ8" s="261"/>
      <c r="DK8" s="262"/>
      <c r="DL8" s="260"/>
      <c r="DM8" s="261"/>
      <c r="DN8" s="262"/>
      <c r="DO8" s="260"/>
      <c r="DP8" s="261"/>
      <c r="DQ8" s="262"/>
      <c r="DR8" s="260"/>
      <c r="DS8" s="261"/>
      <c r="DT8" s="262"/>
      <c r="DU8" s="260"/>
      <c r="DV8" s="261"/>
      <c r="DW8" s="262"/>
      <c r="DX8" s="260"/>
      <c r="DY8" s="261"/>
      <c r="DZ8" s="262"/>
      <c r="EA8" s="260"/>
      <c r="EB8" s="261"/>
      <c r="EC8" s="262"/>
      <c r="ED8" s="260"/>
      <c r="EE8" s="261"/>
      <c r="EF8" s="262"/>
      <c r="EG8" s="260"/>
    </row>
    <row r="9" spans="1:143" ht="30.75" thickBot="1" x14ac:dyDescent="0.3">
      <c r="A9" s="119"/>
      <c r="B9" s="164"/>
      <c r="C9" s="140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2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74" t="s">
        <v>8</v>
      </c>
      <c r="EJ9" s="274"/>
      <c r="EK9" s="274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19" t="s">
        <v>57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37</v>
      </c>
      <c r="J10" s="134">
        <f t="shared" ref="J10:J24" ca="1" si="3">IF(I10&gt;0,(INDIRECT(ADDRESS(I10,$I$7,,,"ТаблицаСоответствия"))+K10)*$I$8,0)</f>
        <v>39.6</v>
      </c>
      <c r="K10" s="8"/>
      <c r="L10" s="11">
        <v>16</v>
      </c>
      <c r="M10" s="134">
        <f t="shared" ref="M10:M24" ca="1" si="4">IF(L10&gt;0,(INDIRECT(ADDRESS(L10,$L$7,,,"ТаблицаСоответствия"))+N10)*$L$8,0)</f>
        <v>54</v>
      </c>
      <c r="N10" s="8"/>
      <c r="O10" s="11">
        <v>28</v>
      </c>
      <c r="P10" s="134">
        <f t="shared" ref="P10:P24" ca="1" si="5">IF(O10&gt;0,(INDIRECT(ADDRESS(O10,$O$7,,,"ТаблицаСоответствия"))+Q10)*$O$8,0)</f>
        <v>61.2</v>
      </c>
      <c r="Q10" s="8"/>
      <c r="R10" s="11">
        <v>17</v>
      </c>
      <c r="S10" s="134">
        <f t="shared" ref="S10:S24" ca="1" si="6">IF(R10&gt;0,(INDIRECT(ADDRESS(R10,$R$7,,,"ТаблицаСоответствия"))+T10)*$R$8,0)</f>
        <v>90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4">
        <f t="shared" ref="AE10:AE24" ca="1" si="10">IF(AD10&gt;0,(INDIRECT(ADDRESS(AD10,$AD$7,,,"ТаблицаСоответствия"))+AF10)*$AD$8,0)</f>
        <v>0</v>
      </c>
      <c r="AF10" s="8"/>
      <c r="AG10" s="11">
        <v>30</v>
      </c>
      <c r="AH10" s="182">
        <f t="shared" ref="AH10:AH24" ca="1" si="11">IF(AG10&gt;0,(INDIRECT(ADDRESS(AG10,$AG$7,,,"ТаблицаСоответствия"))+AI10)*$AG$8,0)</f>
        <v>18</v>
      </c>
      <c r="AI10" s="35"/>
      <c r="AJ10" s="11">
        <v>1</v>
      </c>
      <c r="AK10" s="134">
        <f t="shared" ref="AK10:AK24" ca="1" si="12">IF(AJ10&gt;0,(INDIRECT(ADDRESS(AJ10,$AJ$7,,,"ТаблицаСоответствия"))+AL10)*$AJ$8,0)</f>
        <v>12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1" ca="1" si="46">SUM(CV10,CP10,AW10,P10,S10,AZ10,BC10,BF10,BR10,V10,BU10,BX10,CA10,CS10,CJ10,CM10,CD10,DH10,DK10,DN10,DQ10,DT10,DZ10,CG10,BO10,BL10,AT10,BI10,AK10,AN10,AQ10,D10,G10,J10,M10,Y10,AB10,AE10,AH10,CY10,DB10,DE10,DW10,EC10,EF10,)</f>
        <v>392.4</v>
      </c>
      <c r="EI10" s="275" t="str">
        <f t="shared" ref="EI10:EI24" si="47">B10</f>
        <v>Маликов Гордей - Маликова Милана</v>
      </c>
      <c r="EJ10" s="276"/>
      <c r="EK10" s="277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41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34</v>
      </c>
      <c r="M11" s="134">
        <f t="shared" ca="1" si="4"/>
        <v>14.4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2</v>
      </c>
      <c r="Y11" s="134">
        <f t="shared" ca="1" si="8"/>
        <v>42</v>
      </c>
      <c r="Z11" s="9"/>
      <c r="AA11" s="12">
        <v>5</v>
      </c>
      <c r="AB11" s="134">
        <f t="shared" ca="1" si="9"/>
        <v>25.2</v>
      </c>
      <c r="AC11" s="9"/>
      <c r="AD11" s="12">
        <v>2</v>
      </c>
      <c r="AE11" s="134">
        <f t="shared" ca="1" si="10"/>
        <v>12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93.6</v>
      </c>
      <c r="EI11" s="275" t="str">
        <f t="shared" si="47"/>
        <v>Авдюков Михаил - Смычкова Софья</v>
      </c>
      <c r="EJ11" s="276"/>
      <c r="EK11" s="277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59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5</v>
      </c>
      <c r="Y12" s="134">
        <f t="shared" ca="1" si="8"/>
        <v>25.2</v>
      </c>
      <c r="Z12" s="9"/>
      <c r="AA12" s="12">
        <v>3</v>
      </c>
      <c r="AB12" s="134">
        <f t="shared" ca="1" si="9"/>
        <v>36.4</v>
      </c>
      <c r="AC12" s="9"/>
      <c r="AD12" s="12">
        <v>5</v>
      </c>
      <c r="AE12" s="134">
        <f t="shared" ca="1" si="10"/>
        <v>4.8</v>
      </c>
      <c r="AF12" s="9"/>
      <c r="AG12" s="12"/>
      <c r="AH12" s="182">
        <f t="shared" ca="1" si="11"/>
        <v>0</v>
      </c>
      <c r="AI12" s="32"/>
      <c r="AJ12" s="12"/>
      <c r="AK12" s="134">
        <f t="shared" ca="1" si="12"/>
        <v>0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66.399999999999991</v>
      </c>
      <c r="EI12" s="275" t="str">
        <f t="shared" si="47"/>
        <v>Алещенко Максим - Савосюк Екатерина</v>
      </c>
      <c r="EJ12" s="276"/>
      <c r="EK12" s="277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94</v>
      </c>
      <c r="C13" s="78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134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134">
        <f t="shared" ca="1" si="6"/>
        <v>0</v>
      </c>
      <c r="T13" s="9"/>
      <c r="U13" s="12"/>
      <c r="V13" s="134">
        <f t="shared" ca="1" si="7"/>
        <v>0</v>
      </c>
      <c r="W13" s="9"/>
      <c r="X13" s="12"/>
      <c r="Y13" s="134">
        <f t="shared" ca="1" si="8"/>
        <v>0</v>
      </c>
      <c r="Z13" s="9"/>
      <c r="AA13" s="12">
        <v>4</v>
      </c>
      <c r="AB13" s="134">
        <f t="shared" ca="1" si="9"/>
        <v>30.799999999999997</v>
      </c>
      <c r="AC13" s="9"/>
      <c r="AD13" s="12">
        <v>3</v>
      </c>
      <c r="AE13" s="134">
        <f t="shared" ca="1" si="10"/>
        <v>9.6</v>
      </c>
      <c r="AF13" s="9"/>
      <c r="AG13" s="12"/>
      <c r="AH13" s="182">
        <f t="shared" ca="1" si="11"/>
        <v>0</v>
      </c>
      <c r="AI13" s="32"/>
      <c r="AJ13" s="12">
        <v>4</v>
      </c>
      <c r="AK13" s="134">
        <f t="shared" ca="1" si="12"/>
        <v>6</v>
      </c>
      <c r="AL13" s="9"/>
      <c r="AM13" s="12"/>
      <c r="AN13" s="134">
        <f t="shared" ca="1" si="13"/>
        <v>0</v>
      </c>
      <c r="AO13" s="9"/>
      <c r="AP13" s="12"/>
      <c r="AQ13" s="134">
        <f t="shared" ca="1" si="14"/>
        <v>0</v>
      </c>
      <c r="AR13" s="9"/>
      <c r="AS13" s="12"/>
      <c r="AT13" s="134">
        <f t="shared" ca="1" si="15"/>
        <v>0</v>
      </c>
      <c r="AU13" s="9"/>
      <c r="AV13" s="12"/>
      <c r="AW13" s="134">
        <f t="shared" ca="1" si="16"/>
        <v>0</v>
      </c>
      <c r="AX13" s="9"/>
      <c r="AY13" s="12"/>
      <c r="AZ13" s="134">
        <f t="shared" ca="1" si="17"/>
        <v>0</v>
      </c>
      <c r="BA13" s="9"/>
      <c r="BB13" s="12"/>
      <c r="BC13" s="134">
        <f t="shared" ca="1" si="18"/>
        <v>0</v>
      </c>
      <c r="BD13" s="9"/>
      <c r="BE13" s="12"/>
      <c r="BF13" s="134">
        <f t="shared" ca="1" si="19"/>
        <v>0</v>
      </c>
      <c r="BG13" s="9"/>
      <c r="BH13" s="12"/>
      <c r="BI13" s="134">
        <f t="shared" ca="1" si="20"/>
        <v>0</v>
      </c>
      <c r="BJ13" s="9"/>
      <c r="BK13" s="12"/>
      <c r="BL13" s="134">
        <f t="shared" ca="1" si="21"/>
        <v>0</v>
      </c>
      <c r="BM13" s="9"/>
      <c r="BN13" s="12"/>
      <c r="BO13" s="134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35">
        <f t="shared" ca="1" si="46"/>
        <v>46.4</v>
      </c>
      <c r="EI13" s="278" t="str">
        <f>B13</f>
        <v>Елманов Александр - Александрова Александра</v>
      </c>
      <c r="EJ13" s="279"/>
      <c r="EK13" s="280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42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>
        <v>4</v>
      </c>
      <c r="Y14" s="134">
        <f t="shared" ca="1" si="8"/>
        <v>30.799999999999997</v>
      </c>
      <c r="Z14" s="9"/>
      <c r="AA14" s="12"/>
      <c r="AB14" s="134">
        <f t="shared" ca="1" si="9"/>
        <v>0</v>
      </c>
      <c r="AC14" s="9"/>
      <c r="AD14" s="12">
        <v>4</v>
      </c>
      <c r="AE14" s="134">
        <f t="shared" ca="1" si="10"/>
        <v>7.1999999999999993</v>
      </c>
      <c r="AF14" s="9"/>
      <c r="AG14" s="12"/>
      <c r="AH14" s="182">
        <f t="shared" ca="1" si="11"/>
        <v>0</v>
      </c>
      <c r="AI14" s="32"/>
      <c r="AJ14" s="12">
        <v>3</v>
      </c>
      <c r="AK14" s="134">
        <f t="shared" ca="1" si="12"/>
        <v>8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46</v>
      </c>
      <c r="EI14" s="275" t="str">
        <f t="shared" si="47"/>
        <v>Бирюков Егор - Благова Маргарита</v>
      </c>
      <c r="EJ14" s="276"/>
      <c r="EK14" s="277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63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8</v>
      </c>
      <c r="Y15" s="134">
        <f t="shared" ca="1" si="8"/>
        <v>14</v>
      </c>
      <c r="Z15" s="9"/>
      <c r="AA15" s="12">
        <v>8</v>
      </c>
      <c r="AB15" s="134">
        <f t="shared" ca="1" si="9"/>
        <v>14</v>
      </c>
      <c r="AC15" s="9"/>
      <c r="AD15" s="12"/>
      <c r="AE15" s="134">
        <f t="shared" ca="1" si="10"/>
        <v>0</v>
      </c>
      <c r="AF15" s="9"/>
      <c r="AG15" s="12"/>
      <c r="AH15" s="182">
        <f t="shared" ca="1" si="11"/>
        <v>0</v>
      </c>
      <c r="AI15" s="32"/>
      <c r="AJ15" s="12">
        <v>5</v>
      </c>
      <c r="AK15" s="134">
        <f t="shared" ca="1" si="12"/>
        <v>4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32</v>
      </c>
      <c r="EI15" s="275" t="str">
        <f t="shared" si="47"/>
        <v>Сапроненков Алексей - Ткачева Анна</v>
      </c>
      <c r="EJ15" s="276"/>
      <c r="EK15" s="277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43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7</v>
      </c>
      <c r="Y16" s="134">
        <f t="shared" ca="1" si="8"/>
        <v>16.799999999999997</v>
      </c>
      <c r="Z16" s="9"/>
      <c r="AA16" s="12">
        <v>9</v>
      </c>
      <c r="AB16" s="134">
        <f t="shared" ca="1" si="9"/>
        <v>11.2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/>
      <c r="AK16" s="134">
        <f t="shared" ca="1" si="12"/>
        <v>0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27.999999999999996</v>
      </c>
      <c r="EI16" s="275" t="str">
        <f t="shared" si="47"/>
        <v>Слободчиков Марк - Малько Софья</v>
      </c>
      <c r="EJ16" s="276"/>
      <c r="EK16" s="277"/>
      <c r="EL16" s="14">
        <f t="shared" ca="1" si="48"/>
        <v>7</v>
      </c>
    </row>
    <row r="17" spans="1:143" x14ac:dyDescent="0.25">
      <c r="A17" s="14">
        <f t="shared" si="0"/>
        <v>8</v>
      </c>
      <c r="B17" s="199" t="s">
        <v>40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>
        <v>6</v>
      </c>
      <c r="Y17" s="134">
        <f t="shared" ca="1" si="8"/>
        <v>19.599999999999998</v>
      </c>
      <c r="Z17" s="9"/>
      <c r="AA17" s="12"/>
      <c r="AB17" s="134">
        <f t="shared" ca="1" si="9"/>
        <v>0</v>
      </c>
      <c r="AC17" s="9"/>
      <c r="AD17" s="12"/>
      <c r="AE17" s="134">
        <f t="shared" ca="1" si="10"/>
        <v>0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19.599999999999998</v>
      </c>
      <c r="EI17" s="275" t="str">
        <f t="shared" si="47"/>
        <v>Соболев Савелий - Чередова Алиса</v>
      </c>
      <c r="EJ17" s="276"/>
      <c r="EK17" s="277"/>
      <c r="EL17" s="14">
        <f t="shared" ca="1" si="48"/>
        <v>8</v>
      </c>
    </row>
    <row r="18" spans="1:143" x14ac:dyDescent="0.25">
      <c r="A18" s="14">
        <f t="shared" si="0"/>
        <v>9</v>
      </c>
      <c r="B18" s="199" t="s">
        <v>95</v>
      </c>
      <c r="C18" s="78"/>
      <c r="D18" s="134">
        <f t="shared" ca="1" si="1"/>
        <v>0</v>
      </c>
      <c r="E18" s="32"/>
      <c r="F18" s="12"/>
      <c r="G18" s="134">
        <f t="shared" ca="1" si="2"/>
        <v>0</v>
      </c>
      <c r="H18" s="32"/>
      <c r="I18" s="12"/>
      <c r="J18" s="134">
        <f t="shared" ca="1" si="3"/>
        <v>0</v>
      </c>
      <c r="K18" s="32"/>
      <c r="L18" s="12"/>
      <c r="M18" s="134">
        <f t="shared" ca="1" si="4"/>
        <v>0</v>
      </c>
      <c r="N18" s="32"/>
      <c r="O18" s="12"/>
      <c r="P18" s="134">
        <f t="shared" ca="1" si="5"/>
        <v>0</v>
      </c>
      <c r="Q18" s="32"/>
      <c r="R18" s="12"/>
      <c r="S18" s="134">
        <f t="shared" ca="1" si="6"/>
        <v>0</v>
      </c>
      <c r="T18" s="32"/>
      <c r="U18" s="12"/>
      <c r="V18" s="134">
        <f t="shared" ca="1" si="7"/>
        <v>0</v>
      </c>
      <c r="W18" s="32"/>
      <c r="X18" s="12"/>
      <c r="Y18" s="134">
        <f t="shared" ca="1" si="8"/>
        <v>0</v>
      </c>
      <c r="Z18" s="32"/>
      <c r="AA18" s="12">
        <v>6</v>
      </c>
      <c r="AB18" s="134">
        <f t="shared" ca="1" si="9"/>
        <v>19.599999999999998</v>
      </c>
      <c r="AC18" s="32"/>
      <c r="AD18" s="12"/>
      <c r="AE18" s="134">
        <f t="shared" ca="1" si="10"/>
        <v>0</v>
      </c>
      <c r="AF18" s="32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32"/>
      <c r="AM18" s="12"/>
      <c r="AN18" s="134">
        <f t="shared" ca="1" si="13"/>
        <v>0</v>
      </c>
      <c r="AO18" s="32"/>
      <c r="AP18" s="12"/>
      <c r="AQ18" s="134">
        <f t="shared" ca="1" si="14"/>
        <v>0</v>
      </c>
      <c r="AR18" s="32"/>
      <c r="AS18" s="12"/>
      <c r="AT18" s="134">
        <f t="shared" ca="1" si="15"/>
        <v>0</v>
      </c>
      <c r="AU18" s="32"/>
      <c r="AV18" s="12"/>
      <c r="AW18" s="134">
        <f t="shared" ca="1" si="16"/>
        <v>0</v>
      </c>
      <c r="AX18" s="32"/>
      <c r="AY18" s="12"/>
      <c r="AZ18" s="134">
        <f t="shared" ca="1" si="17"/>
        <v>0</v>
      </c>
      <c r="BA18" s="32"/>
      <c r="BB18" s="12"/>
      <c r="BC18" s="134">
        <f t="shared" ca="1" si="18"/>
        <v>0</v>
      </c>
      <c r="BD18" s="32"/>
      <c r="BE18" s="12"/>
      <c r="BF18" s="134">
        <f t="shared" ca="1" si="19"/>
        <v>0</v>
      </c>
      <c r="BG18" s="32"/>
      <c r="BH18" s="12"/>
      <c r="BI18" s="134">
        <f t="shared" ca="1" si="20"/>
        <v>0</v>
      </c>
      <c r="BJ18" s="32"/>
      <c r="BK18" s="12"/>
      <c r="BL18" s="134">
        <f t="shared" ca="1" si="21"/>
        <v>0</v>
      </c>
      <c r="BM18" s="32"/>
      <c r="BN18" s="12"/>
      <c r="BO18" s="134">
        <f t="shared" ca="1" si="22"/>
        <v>0</v>
      </c>
      <c r="BP18" s="32"/>
      <c r="BQ18" s="12"/>
      <c r="BR18" s="7">
        <f t="shared" ca="1" si="23"/>
        <v>0</v>
      </c>
      <c r="BS18" s="32"/>
      <c r="BT18" s="12"/>
      <c r="BU18" s="7">
        <f t="shared" ca="1" si="24"/>
        <v>0</v>
      </c>
      <c r="BV18" s="32"/>
      <c r="BW18" s="12"/>
      <c r="BX18" s="7">
        <f t="shared" ca="1" si="25"/>
        <v>0</v>
      </c>
      <c r="BY18" s="32"/>
      <c r="BZ18" s="12"/>
      <c r="CA18" s="7">
        <f t="shared" ca="1" si="26"/>
        <v>0</v>
      </c>
      <c r="CB18" s="32"/>
      <c r="CC18" s="12"/>
      <c r="CD18" s="29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7">
        <f t="shared" ca="1" si="34"/>
        <v>0</v>
      </c>
      <c r="CZ18" s="32"/>
      <c r="DA18" s="12"/>
      <c r="DB18" s="7">
        <f t="shared" ca="1" si="35"/>
        <v>0</v>
      </c>
      <c r="DC18" s="32"/>
      <c r="DD18" s="12"/>
      <c r="DE18" s="7">
        <f t="shared" ca="1" si="36"/>
        <v>0</v>
      </c>
      <c r="DF18" s="32"/>
      <c r="DG18" s="12"/>
      <c r="DH18" s="7">
        <f t="shared" ca="1" si="37"/>
        <v>0</v>
      </c>
      <c r="DI18" s="32"/>
      <c r="DJ18" s="12"/>
      <c r="DK18" s="7">
        <f t="shared" ca="1" si="38"/>
        <v>0</v>
      </c>
      <c r="DL18" s="32"/>
      <c r="DM18" s="12"/>
      <c r="DN18" s="7">
        <f t="shared" ca="1" si="39"/>
        <v>0</v>
      </c>
      <c r="DO18" s="32"/>
      <c r="DP18" s="12"/>
      <c r="DQ18" s="7">
        <f t="shared" ca="1" si="40"/>
        <v>0</v>
      </c>
      <c r="DR18" s="32"/>
      <c r="DS18" s="12"/>
      <c r="DT18" s="7">
        <f t="shared" ca="1" si="41"/>
        <v>0</v>
      </c>
      <c r="DU18" s="32"/>
      <c r="DV18" s="12"/>
      <c r="DW18" s="7">
        <f t="shared" ca="1" si="42"/>
        <v>0</v>
      </c>
      <c r="DX18" s="32"/>
      <c r="DY18" s="12"/>
      <c r="DZ18" s="7">
        <f t="shared" ca="1" si="43"/>
        <v>0</v>
      </c>
      <c r="EA18" s="32"/>
      <c r="EB18" s="12"/>
      <c r="EC18" s="7">
        <f t="shared" ca="1" si="44"/>
        <v>0</v>
      </c>
      <c r="ED18" s="32"/>
      <c r="EE18" s="12"/>
      <c r="EF18" s="7">
        <f t="shared" ca="1" si="45"/>
        <v>0</v>
      </c>
      <c r="EG18" s="32"/>
      <c r="EH18" s="135">
        <f t="shared" ca="1" si="46"/>
        <v>19.599999999999998</v>
      </c>
      <c r="EI18" s="278" t="str">
        <f t="shared" si="47"/>
        <v>Перин Александр - Галанова Вероника</v>
      </c>
      <c r="EJ18" s="279"/>
      <c r="EK18" s="280"/>
      <c r="EL18" s="14">
        <f t="shared" ca="1" si="48"/>
        <v>8</v>
      </c>
    </row>
    <row r="19" spans="1:143" x14ac:dyDescent="0.25">
      <c r="A19" s="14">
        <f t="shared" si="0"/>
        <v>10</v>
      </c>
      <c r="B19" s="119" t="s">
        <v>96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/>
      <c r="Y19" s="134">
        <f t="shared" ca="1" si="8"/>
        <v>0</v>
      </c>
      <c r="Z19" s="9"/>
      <c r="AA19" s="12">
        <v>7</v>
      </c>
      <c r="AB19" s="134">
        <f t="shared" ca="1" si="9"/>
        <v>16.799999999999997</v>
      </c>
      <c r="AC19" s="9"/>
      <c r="AD19" s="12">
        <v>6</v>
      </c>
      <c r="AE19" s="134">
        <f t="shared" ca="1" si="10"/>
        <v>2.4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19.199999999999996</v>
      </c>
      <c r="EI19" s="275" t="str">
        <f t="shared" si="47"/>
        <v>Кузнецов Михаил - Журавлева Ксения</v>
      </c>
      <c r="EJ19" s="276"/>
      <c r="EK19" s="277"/>
      <c r="EL19" s="14">
        <f t="shared" ca="1" si="48"/>
        <v>10</v>
      </c>
    </row>
    <row r="20" spans="1:143" x14ac:dyDescent="0.25">
      <c r="A20" s="14">
        <f t="shared" si="0"/>
        <v>11</v>
      </c>
      <c r="B20" s="119" t="s">
        <v>146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/>
      <c r="AB20" s="134">
        <f t="shared" ca="1" si="9"/>
        <v>0</v>
      </c>
      <c r="AC20" s="9"/>
      <c r="AD20" s="12">
        <v>1</v>
      </c>
      <c r="AE20" s="134">
        <f t="shared" ca="1" si="10"/>
        <v>14.399999999999999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14.399999999999999</v>
      </c>
      <c r="EI20" s="281" t="str">
        <f>B20</f>
        <v>Беленко Родион - Катаман Елизавета</v>
      </c>
      <c r="EJ20" s="282"/>
      <c r="EK20" s="283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99" t="s">
        <v>147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/>
      <c r="Y21" s="134">
        <f t="shared" ca="1" si="8"/>
        <v>0</v>
      </c>
      <c r="Z21" s="9"/>
      <c r="AA21" s="12"/>
      <c r="AB21" s="134">
        <f t="shared" ca="1" si="9"/>
        <v>0</v>
      </c>
      <c r="AC21" s="9"/>
      <c r="AD21" s="12">
        <v>7</v>
      </c>
      <c r="AE21" s="134">
        <f t="shared" ca="1" si="10"/>
        <v>2.4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2.4</v>
      </c>
      <c r="EI21" s="275" t="str">
        <f t="shared" si="47"/>
        <v>Баканов Ярослав - Каскевич Василина</v>
      </c>
      <c r="EJ21" s="276"/>
      <c r="EK21" s="277"/>
      <c r="EL21" s="14">
        <f t="shared" ca="1" si="48"/>
        <v>12</v>
      </c>
    </row>
    <row r="22" spans="1:143" x14ac:dyDescent="0.25">
      <c r="A22" s="14">
        <f t="shared" si="0"/>
        <v>13</v>
      </c>
      <c r="B22" s="183" t="s">
        <v>154</v>
      </c>
      <c r="C22" s="78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134">
        <f t="shared" ca="1" si="6"/>
        <v>0</v>
      </c>
      <c r="T22" s="9"/>
      <c r="U22" s="12"/>
      <c r="V22" s="134">
        <f t="shared" ca="1" si="7"/>
        <v>0</v>
      </c>
      <c r="W22" s="9"/>
      <c r="X22" s="12">
        <v>3</v>
      </c>
      <c r="Y22" s="134">
        <f t="shared" ca="1" si="8"/>
        <v>36.4</v>
      </c>
      <c r="Z22" s="9"/>
      <c r="AA22" s="12">
        <v>2</v>
      </c>
      <c r="AB22" s="134">
        <f t="shared" ca="1" si="9"/>
        <v>42</v>
      </c>
      <c r="AC22" s="9"/>
      <c r="AD22" s="12"/>
      <c r="AE22" s="134">
        <f t="shared" ca="1" si="10"/>
        <v>0</v>
      </c>
      <c r="AF22" s="9"/>
      <c r="AG22" s="12"/>
      <c r="AH22" s="182">
        <f t="shared" ca="1" si="11"/>
        <v>0</v>
      </c>
      <c r="AI22" s="32"/>
      <c r="AJ22" s="12">
        <v>2</v>
      </c>
      <c r="AK22" s="134">
        <f t="shared" ca="1" si="12"/>
        <v>10</v>
      </c>
      <c r="AL22" s="9"/>
      <c r="AM22" s="12"/>
      <c r="AN22" s="134">
        <f t="shared" ca="1" si="13"/>
        <v>0</v>
      </c>
      <c r="AO22" s="9"/>
      <c r="AP22" s="12"/>
      <c r="AQ22" s="134">
        <f t="shared" ca="1" si="14"/>
        <v>0</v>
      </c>
      <c r="AR22" s="9"/>
      <c r="AS22" s="12"/>
      <c r="AT22" s="134">
        <f t="shared" ca="1" si="15"/>
        <v>0</v>
      </c>
      <c r="AU22" s="9"/>
      <c r="AV22" s="12"/>
      <c r="AW22" s="134">
        <f t="shared" ca="1" si="16"/>
        <v>0</v>
      </c>
      <c r="AX22" s="9"/>
      <c r="AY22" s="12"/>
      <c r="AZ22" s="134">
        <f t="shared" ca="1" si="17"/>
        <v>0</v>
      </c>
      <c r="BA22" s="9"/>
      <c r="BB22" s="12"/>
      <c r="BC22" s="134">
        <f t="shared" ca="1" si="18"/>
        <v>0</v>
      </c>
      <c r="BD22" s="9"/>
      <c r="BE22" s="12"/>
      <c r="BF22" s="134">
        <f t="shared" ca="1" si="19"/>
        <v>0</v>
      </c>
      <c r="BG22" s="9"/>
      <c r="BH22" s="12"/>
      <c r="BI22" s="134">
        <f t="shared" ca="1" si="20"/>
        <v>0</v>
      </c>
      <c r="BJ22" s="9"/>
      <c r="BK22" s="12"/>
      <c r="BL22" s="134">
        <f t="shared" ca="1" si="21"/>
        <v>0</v>
      </c>
      <c r="BM22" s="9"/>
      <c r="BN22" s="12"/>
      <c r="BO22" s="134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35">
        <v>0</v>
      </c>
      <c r="EI22" s="275" t="str">
        <f t="shared" si="47"/>
        <v>Беленко Родион - Ткаченко Мария (РАСПАЛАСЬ!)</v>
      </c>
      <c r="EJ22" s="276"/>
      <c r="EK22" s="277"/>
      <c r="EL22" s="14">
        <f t="shared" si="48"/>
        <v>0</v>
      </c>
    </row>
    <row r="23" spans="1:143" x14ac:dyDescent="0.25">
      <c r="A23" s="14">
        <f t="shared" si="0"/>
        <v>14</v>
      </c>
      <c r="B23" s="119"/>
      <c r="C23" s="78"/>
      <c r="D23" s="134">
        <f t="shared" ca="1" si="1"/>
        <v>0</v>
      </c>
      <c r="E23" s="9"/>
      <c r="F23" s="12"/>
      <c r="G23" s="134">
        <f t="shared" ca="1" si="2"/>
        <v>0</v>
      </c>
      <c r="H23" s="9"/>
      <c r="I23" s="12"/>
      <c r="J23" s="134">
        <f t="shared" ca="1" si="3"/>
        <v>0</v>
      </c>
      <c r="K23" s="9"/>
      <c r="L23" s="12"/>
      <c r="M23" s="134">
        <f t="shared" ca="1" si="4"/>
        <v>0</v>
      </c>
      <c r="N23" s="9"/>
      <c r="O23" s="12"/>
      <c r="P23" s="134">
        <f t="shared" ca="1" si="5"/>
        <v>0</v>
      </c>
      <c r="Q23" s="9"/>
      <c r="R23" s="12"/>
      <c r="S23" s="134">
        <f t="shared" ca="1" si="6"/>
        <v>0</v>
      </c>
      <c r="T23" s="9"/>
      <c r="U23" s="12"/>
      <c r="V23" s="134">
        <f t="shared" ca="1" si="7"/>
        <v>0</v>
      </c>
      <c r="W23" s="9"/>
      <c r="X23" s="12"/>
      <c r="Y23" s="134">
        <f t="shared" ca="1" si="8"/>
        <v>0</v>
      </c>
      <c r="Z23" s="9"/>
      <c r="AA23" s="12"/>
      <c r="AB23" s="134">
        <f t="shared" ca="1" si="9"/>
        <v>0</v>
      </c>
      <c r="AC23" s="9"/>
      <c r="AD23" s="12"/>
      <c r="AE23" s="134">
        <f t="shared" ca="1" si="10"/>
        <v>0</v>
      </c>
      <c r="AF23" s="9"/>
      <c r="AG23" s="12"/>
      <c r="AH23" s="182">
        <f t="shared" ca="1" si="11"/>
        <v>0</v>
      </c>
      <c r="AI23" s="32"/>
      <c r="AJ23" s="12"/>
      <c r="AK23" s="134">
        <f t="shared" ca="1" si="12"/>
        <v>0</v>
      </c>
      <c r="AL23" s="9"/>
      <c r="AM23" s="12"/>
      <c r="AN23" s="134">
        <f t="shared" ca="1" si="13"/>
        <v>0</v>
      </c>
      <c r="AO23" s="9"/>
      <c r="AP23" s="12"/>
      <c r="AQ23" s="134">
        <f t="shared" ca="1" si="14"/>
        <v>0</v>
      </c>
      <c r="AR23" s="9"/>
      <c r="AS23" s="12"/>
      <c r="AT23" s="134">
        <f t="shared" ca="1" si="15"/>
        <v>0</v>
      </c>
      <c r="AU23" s="9"/>
      <c r="AV23" s="12"/>
      <c r="AW23" s="134">
        <f t="shared" ca="1" si="16"/>
        <v>0</v>
      </c>
      <c r="AX23" s="9"/>
      <c r="AY23" s="12"/>
      <c r="AZ23" s="134">
        <f t="shared" ca="1" si="17"/>
        <v>0</v>
      </c>
      <c r="BA23" s="9"/>
      <c r="BB23" s="12"/>
      <c r="BC23" s="134">
        <f t="shared" ca="1" si="18"/>
        <v>0</v>
      </c>
      <c r="BD23" s="9"/>
      <c r="BE23" s="12"/>
      <c r="BF23" s="134">
        <f t="shared" ca="1" si="19"/>
        <v>0</v>
      </c>
      <c r="BG23" s="9"/>
      <c r="BH23" s="12"/>
      <c r="BI23" s="134">
        <f t="shared" ca="1" si="20"/>
        <v>0</v>
      </c>
      <c r="BJ23" s="9"/>
      <c r="BK23" s="12"/>
      <c r="BL23" s="134">
        <f t="shared" ca="1" si="21"/>
        <v>0</v>
      </c>
      <c r="BM23" s="9"/>
      <c r="BN23" s="12"/>
      <c r="BO23" s="134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35">
        <f ca="1">SUM(CV23,CP23,AW23,P23,S23,AZ23,BC23,BF23,BR23,V23,BU23,BX23,CA23,CS23,CJ23,CM23,CD23,DH23,DK23,DN23,DQ23,DT23,DZ23,CG23,BO23,BL23,AT23,BI23,AK23,AN23,AQ23,D23,G23,J23,M23,Y23,AB23,AE23,AH23,CY23,DB23,DE23,DW23,EC23,EF23,)</f>
        <v>0</v>
      </c>
      <c r="EI23" s="275">
        <f t="shared" si="47"/>
        <v>0</v>
      </c>
      <c r="EJ23" s="276"/>
      <c r="EK23" s="277"/>
      <c r="EL23" s="14">
        <f t="shared" ca="1" si="48"/>
        <v>0</v>
      </c>
    </row>
    <row r="24" spans="1:143" x14ac:dyDescent="0.25">
      <c r="A24" s="14">
        <f>A23+1</f>
        <v>15</v>
      </c>
      <c r="B24" s="183"/>
      <c r="C24" s="163"/>
      <c r="D24" s="134">
        <f t="shared" ca="1" si="1"/>
        <v>0</v>
      </c>
      <c r="E24" s="132"/>
      <c r="F24" s="12"/>
      <c r="G24" s="134">
        <f t="shared" ca="1" si="2"/>
        <v>0</v>
      </c>
      <c r="H24" s="132"/>
      <c r="I24" s="130"/>
      <c r="J24" s="134">
        <f t="shared" ca="1" si="3"/>
        <v>0</v>
      </c>
      <c r="K24" s="132"/>
      <c r="L24" s="130"/>
      <c r="M24" s="134">
        <f t="shared" ca="1" si="4"/>
        <v>0</v>
      </c>
      <c r="N24" s="132"/>
      <c r="O24" s="130"/>
      <c r="P24" s="134">
        <f t="shared" ca="1" si="5"/>
        <v>0</v>
      </c>
      <c r="Q24" s="132"/>
      <c r="R24" s="130"/>
      <c r="S24" s="134">
        <f t="shared" ca="1" si="6"/>
        <v>0</v>
      </c>
      <c r="T24" s="132"/>
      <c r="U24" s="130"/>
      <c r="V24" s="134">
        <f t="shared" ca="1" si="7"/>
        <v>0</v>
      </c>
      <c r="W24" s="132"/>
      <c r="X24" s="130"/>
      <c r="Y24" s="134">
        <f t="shared" ca="1" si="8"/>
        <v>0</v>
      </c>
      <c r="Z24" s="132"/>
      <c r="AA24" s="130"/>
      <c r="AB24" s="134">
        <f t="shared" ca="1" si="9"/>
        <v>0</v>
      </c>
      <c r="AC24" s="132"/>
      <c r="AD24" s="130"/>
      <c r="AE24" s="134">
        <f t="shared" ca="1" si="10"/>
        <v>0</v>
      </c>
      <c r="AF24" s="132"/>
      <c r="AG24" s="165"/>
      <c r="AH24" s="182">
        <f t="shared" ca="1" si="11"/>
        <v>0</v>
      </c>
      <c r="AI24" s="132"/>
      <c r="AJ24" s="130"/>
      <c r="AK24" s="134">
        <f t="shared" ca="1" si="12"/>
        <v>0</v>
      </c>
      <c r="AL24" s="132"/>
      <c r="AM24" s="130"/>
      <c r="AN24" s="134">
        <f t="shared" ca="1" si="13"/>
        <v>0</v>
      </c>
      <c r="AO24" s="132"/>
      <c r="AP24" s="130"/>
      <c r="AQ24" s="134">
        <f t="shared" ca="1" si="14"/>
        <v>0</v>
      </c>
      <c r="AR24" s="132"/>
      <c r="AS24" s="130"/>
      <c r="AT24" s="134">
        <f t="shared" ca="1" si="15"/>
        <v>0</v>
      </c>
      <c r="AU24" s="132"/>
      <c r="AV24" s="130"/>
      <c r="AW24" s="134">
        <f t="shared" ca="1" si="16"/>
        <v>0</v>
      </c>
      <c r="AX24" s="132"/>
      <c r="AY24" s="130"/>
      <c r="AZ24" s="134">
        <f t="shared" ca="1" si="17"/>
        <v>0</v>
      </c>
      <c r="BA24" s="132"/>
      <c r="BB24" s="130"/>
      <c r="BC24" s="134">
        <f t="shared" ca="1" si="18"/>
        <v>0</v>
      </c>
      <c r="BD24" s="132"/>
      <c r="BE24" s="130"/>
      <c r="BF24" s="134">
        <f t="shared" ca="1" si="19"/>
        <v>0</v>
      </c>
      <c r="BG24" s="132"/>
      <c r="BH24" s="130"/>
      <c r="BI24" s="134">
        <f t="shared" ca="1" si="20"/>
        <v>0</v>
      </c>
      <c r="BJ24" s="132"/>
      <c r="BK24" s="130"/>
      <c r="BL24" s="134">
        <f t="shared" ca="1" si="21"/>
        <v>0</v>
      </c>
      <c r="BM24" s="132"/>
      <c r="BN24" s="130"/>
      <c r="BO24" s="134">
        <f t="shared" ca="1" si="22"/>
        <v>0</v>
      </c>
      <c r="BP24" s="132"/>
      <c r="BQ24" s="130"/>
      <c r="BR24" s="131">
        <f t="shared" ca="1" si="23"/>
        <v>0</v>
      </c>
      <c r="BS24" s="132"/>
      <c r="BT24" s="130"/>
      <c r="BU24" s="131">
        <f t="shared" ca="1" si="24"/>
        <v>0</v>
      </c>
      <c r="BV24" s="132"/>
      <c r="BW24" s="130"/>
      <c r="BX24" s="131">
        <f t="shared" ca="1" si="25"/>
        <v>0</v>
      </c>
      <c r="BY24" s="132"/>
      <c r="BZ24" s="130"/>
      <c r="CA24" s="131">
        <f t="shared" ca="1" si="26"/>
        <v>0</v>
      </c>
      <c r="CB24" s="132"/>
      <c r="CC24" s="130"/>
      <c r="CD24" s="131">
        <f t="shared" ca="1" si="27"/>
        <v>0</v>
      </c>
      <c r="CE24" s="132"/>
      <c r="CF24" s="130"/>
      <c r="CG24" s="131">
        <f t="shared" ca="1" si="28"/>
        <v>0</v>
      </c>
      <c r="CH24" s="132"/>
      <c r="CI24" s="130"/>
      <c r="CJ24" s="131">
        <f t="shared" ca="1" si="29"/>
        <v>0</v>
      </c>
      <c r="CK24" s="132"/>
      <c r="CL24" s="130"/>
      <c r="CM24" s="131">
        <f t="shared" ca="1" si="30"/>
        <v>0</v>
      </c>
      <c r="CN24" s="132"/>
      <c r="CO24" s="130"/>
      <c r="CP24" s="131">
        <f t="shared" ca="1" si="31"/>
        <v>0</v>
      </c>
      <c r="CQ24" s="132"/>
      <c r="CR24" s="130"/>
      <c r="CS24" s="131">
        <f t="shared" ca="1" si="32"/>
        <v>0</v>
      </c>
      <c r="CT24" s="132"/>
      <c r="CU24" s="130"/>
      <c r="CV24" s="131">
        <f t="shared" ca="1" si="33"/>
        <v>0</v>
      </c>
      <c r="CW24" s="132"/>
      <c r="CX24" s="130"/>
      <c r="CY24" s="131">
        <f t="shared" ca="1" si="34"/>
        <v>0</v>
      </c>
      <c r="CZ24" s="132"/>
      <c r="DA24" s="130"/>
      <c r="DB24" s="131">
        <f t="shared" ca="1" si="35"/>
        <v>0</v>
      </c>
      <c r="DC24" s="132"/>
      <c r="DD24" s="130"/>
      <c r="DE24" s="131">
        <f t="shared" ca="1" si="36"/>
        <v>0</v>
      </c>
      <c r="DF24" s="132"/>
      <c r="DG24" s="130"/>
      <c r="DH24" s="131">
        <f t="shared" ca="1" si="37"/>
        <v>0</v>
      </c>
      <c r="DI24" s="132"/>
      <c r="DJ24" s="130"/>
      <c r="DK24" s="131">
        <f t="shared" ca="1" si="38"/>
        <v>0</v>
      </c>
      <c r="DL24" s="132"/>
      <c r="DM24" s="130"/>
      <c r="DN24" s="131">
        <f t="shared" ca="1" si="39"/>
        <v>0</v>
      </c>
      <c r="DO24" s="132"/>
      <c r="DP24" s="130"/>
      <c r="DQ24" s="131">
        <f t="shared" ca="1" si="40"/>
        <v>0</v>
      </c>
      <c r="DR24" s="132"/>
      <c r="DS24" s="130"/>
      <c r="DT24" s="131">
        <f t="shared" ca="1" si="41"/>
        <v>0</v>
      </c>
      <c r="DU24" s="132"/>
      <c r="DV24" s="130"/>
      <c r="DW24" s="131">
        <f t="shared" ca="1" si="42"/>
        <v>0</v>
      </c>
      <c r="DX24" s="132"/>
      <c r="DY24" s="130"/>
      <c r="DZ24" s="131">
        <f t="shared" ca="1" si="43"/>
        <v>0</v>
      </c>
      <c r="EA24" s="132"/>
      <c r="EB24" s="130"/>
      <c r="EC24" s="131">
        <f t="shared" ca="1" si="44"/>
        <v>0</v>
      </c>
      <c r="ED24" s="132"/>
      <c r="EE24" s="130"/>
      <c r="EF24" s="131">
        <f t="shared" ca="1" si="45"/>
        <v>0</v>
      </c>
      <c r="EG24" s="132"/>
      <c r="EH24" s="135">
        <f ca="1">SUM(CV24,CP24,AW24,P24,S24,AZ24,BC24,BF24,BR24,V24,BU24,BX24,CA24,CS24,CJ24,CM24,CD24,DH24,DK24,DN24,DQ24,DT24,DZ24,CG24,BO24,BL24,AT24,BI24,AK24,AN24,AQ24,D24,G24,J24,M24,Y24,AB24,AE24,AH24,CY24,DB24,DE24,DW24,EC24,EF24,)</f>
        <v>0</v>
      </c>
      <c r="EI24" s="275">
        <f t="shared" si="47"/>
        <v>0</v>
      </c>
      <c r="EJ24" s="276"/>
      <c r="EK24" s="277"/>
      <c r="EL24" s="14">
        <f t="shared" ca="1" si="48"/>
        <v>0</v>
      </c>
    </row>
  </sheetData>
  <sortState ref="B10:EH24">
    <sortCondition descending="1" ref="EH10"/>
  </sortState>
  <mergeCells count="196"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</mergeCells>
  <conditionalFormatting sqref="EL10:EL24">
    <cfRule type="cellIs" dxfId="284" priority="10" stopIfTrue="1" operator="equal">
      <formula>3</formula>
    </cfRule>
    <cfRule type="cellIs" dxfId="283" priority="11" stopIfTrue="1" operator="equal">
      <formula>2</formula>
    </cfRule>
    <cfRule type="cellIs" dxfId="282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7"/>
  <sheetViews>
    <sheetView topLeftCell="B1" zoomScale="70" zoomScaleNormal="70" workbookViewId="0">
      <selection activeCell="B24" sqref="B24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38" width="6.42578125" hidden="1" customWidth="1"/>
    <col min="39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45" t="s">
        <v>114</v>
      </c>
      <c r="D5" s="246"/>
      <c r="E5" s="247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112</v>
      </c>
      <c r="AH5" s="246"/>
      <c r="AI5" s="248"/>
      <c r="AJ5" s="245"/>
      <c r="AK5" s="246"/>
      <c r="AL5" s="247"/>
      <c r="AM5" s="245" t="s">
        <v>125</v>
      </c>
      <c r="AN5" s="246"/>
      <c r="AO5" s="248"/>
      <c r="AP5" s="245"/>
      <c r="AQ5" s="246"/>
      <c r="AR5" s="248"/>
      <c r="AS5" s="245"/>
      <c r="AT5" s="246"/>
      <c r="AU5" s="247"/>
      <c r="AV5" s="245"/>
      <c r="AW5" s="246"/>
      <c r="AX5" s="247"/>
      <c r="AY5" s="245"/>
      <c r="AZ5" s="246"/>
      <c r="BA5" s="247"/>
      <c r="BB5" s="245"/>
      <c r="BC5" s="246"/>
      <c r="BD5" s="247"/>
      <c r="BE5" s="245"/>
      <c r="BF5" s="246"/>
      <c r="BG5" s="247"/>
      <c r="BH5" s="245"/>
      <c r="BI5" s="246"/>
      <c r="BJ5" s="247"/>
      <c r="BK5" s="245"/>
      <c r="BL5" s="246"/>
      <c r="BM5" s="247"/>
      <c r="BN5" s="245"/>
      <c r="BO5" s="246"/>
      <c r="BP5" s="247"/>
      <c r="BQ5" s="245"/>
      <c r="BR5" s="246"/>
      <c r="BS5" s="247"/>
      <c r="BT5" s="245"/>
      <c r="BU5" s="246"/>
      <c r="BV5" s="248"/>
      <c r="BW5" s="245"/>
      <c r="BX5" s="246"/>
      <c r="BY5" s="248"/>
      <c r="BZ5" s="245"/>
      <c r="CA5" s="246"/>
      <c r="CB5" s="248"/>
      <c r="CC5" s="245"/>
      <c r="CD5" s="246"/>
      <c r="CE5" s="248"/>
      <c r="CF5" s="245"/>
      <c r="CG5" s="246"/>
      <c r="CH5" s="248"/>
      <c r="CI5" s="245"/>
      <c r="CJ5" s="246"/>
      <c r="CK5" s="248"/>
      <c r="CL5" s="245"/>
      <c r="CM5" s="246"/>
      <c r="CN5" s="248"/>
      <c r="CO5" s="245"/>
      <c r="CP5" s="246"/>
      <c r="CQ5" s="248"/>
      <c r="CR5" s="245"/>
      <c r="CS5" s="246"/>
      <c r="CT5" s="248"/>
      <c r="CU5" s="245"/>
      <c r="CV5" s="246"/>
      <c r="CW5" s="248"/>
      <c r="CX5" s="245"/>
      <c r="CY5" s="246"/>
      <c r="CZ5" s="248"/>
      <c r="DA5" s="258"/>
      <c r="DB5" s="259"/>
      <c r="DC5" s="260"/>
      <c r="DD5" s="258"/>
      <c r="DE5" s="259"/>
      <c r="DF5" s="260"/>
      <c r="DG5" s="258"/>
      <c r="DH5" s="259"/>
      <c r="DI5" s="260"/>
      <c r="DJ5" s="258"/>
      <c r="DK5" s="259"/>
      <c r="DL5" s="260"/>
      <c r="DM5" s="258"/>
      <c r="DN5" s="259"/>
      <c r="DO5" s="260"/>
      <c r="DP5" s="258"/>
      <c r="DQ5" s="259"/>
      <c r="DR5" s="260"/>
      <c r="DS5" s="258"/>
      <c r="DT5" s="259"/>
      <c r="DU5" s="260"/>
      <c r="DV5" s="258"/>
      <c r="DW5" s="259"/>
      <c r="DX5" s="260"/>
      <c r="DY5" s="258"/>
      <c r="DZ5" s="259"/>
      <c r="EA5" s="260"/>
      <c r="EB5" s="258"/>
      <c r="EC5" s="259"/>
      <c r="ED5" s="260"/>
      <c r="EE5" s="258"/>
      <c r="EF5" s="259"/>
      <c r="EG5" s="260"/>
      <c r="EH5" s="258"/>
      <c r="EI5" s="259"/>
      <c r="EJ5" s="260"/>
      <c r="EK5" s="258"/>
      <c r="EL5" s="259"/>
      <c r="EM5" s="260"/>
      <c r="EN5" s="258"/>
      <c r="EO5" s="259"/>
      <c r="EP5" s="260"/>
    </row>
    <row r="6" spans="1:151" ht="15.75" thickBot="1" x14ac:dyDescent="0.3">
      <c r="A6" s="1"/>
      <c r="B6" s="41" t="s">
        <v>1</v>
      </c>
      <c r="C6" s="255">
        <v>121</v>
      </c>
      <c r="D6" s="256"/>
      <c r="E6" s="248"/>
      <c r="F6" s="252"/>
      <c r="G6" s="253"/>
      <c r="H6" s="254"/>
      <c r="I6" s="255"/>
      <c r="J6" s="256"/>
      <c r="K6" s="257"/>
      <c r="L6" s="255">
        <v>95</v>
      </c>
      <c r="M6" s="256"/>
      <c r="N6" s="257"/>
      <c r="O6" s="255"/>
      <c r="P6" s="256"/>
      <c r="Q6" s="248"/>
      <c r="R6" s="255"/>
      <c r="S6" s="256"/>
      <c r="T6" s="248"/>
      <c r="U6" s="255">
        <v>31</v>
      </c>
      <c r="V6" s="256"/>
      <c r="W6" s="248"/>
      <c r="X6" s="255">
        <v>12</v>
      </c>
      <c r="Y6" s="256"/>
      <c r="Z6" s="248"/>
      <c r="AA6" s="255">
        <v>11</v>
      </c>
      <c r="AB6" s="256"/>
      <c r="AC6" s="248"/>
      <c r="AD6" s="255">
        <v>11</v>
      </c>
      <c r="AE6" s="256"/>
      <c r="AF6" s="248"/>
      <c r="AG6" s="255">
        <v>26</v>
      </c>
      <c r="AH6" s="256"/>
      <c r="AI6" s="248"/>
      <c r="AJ6" s="255"/>
      <c r="AK6" s="256"/>
      <c r="AL6" s="248"/>
      <c r="AM6" s="255">
        <v>7</v>
      </c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57"/>
      <c r="BK6" s="255"/>
      <c r="BL6" s="256"/>
      <c r="BM6" s="257"/>
      <c r="BN6" s="255"/>
      <c r="BO6" s="256"/>
      <c r="BP6" s="257"/>
      <c r="BQ6" s="255"/>
      <c r="BR6" s="256"/>
      <c r="BS6" s="248"/>
      <c r="BT6" s="255"/>
      <c r="BU6" s="256"/>
      <c r="BV6" s="248"/>
      <c r="BW6" s="255"/>
      <c r="BX6" s="256"/>
      <c r="BY6" s="248"/>
      <c r="BZ6" s="255"/>
      <c r="CA6" s="256"/>
      <c r="CB6" s="257"/>
      <c r="CC6" s="255"/>
      <c r="CD6" s="256"/>
      <c r="CE6" s="248"/>
      <c r="CF6" s="255"/>
      <c r="CG6" s="256"/>
      <c r="CH6" s="248"/>
      <c r="CI6" s="255"/>
      <c r="CJ6" s="256"/>
      <c r="CK6" s="248"/>
      <c r="CL6" s="261"/>
      <c r="CM6" s="262"/>
      <c r="CN6" s="260"/>
      <c r="CO6" s="261"/>
      <c r="CP6" s="262"/>
      <c r="CQ6" s="260"/>
      <c r="CR6" s="261"/>
      <c r="CS6" s="262"/>
      <c r="CT6" s="260"/>
      <c r="CU6" s="261"/>
      <c r="CV6" s="262"/>
      <c r="CW6" s="260"/>
      <c r="CX6" s="261"/>
      <c r="CY6" s="262"/>
      <c r="CZ6" s="260"/>
      <c r="DA6" s="261"/>
      <c r="DB6" s="262"/>
      <c r="DC6" s="260"/>
      <c r="DD6" s="261"/>
      <c r="DE6" s="262"/>
      <c r="DF6" s="260"/>
      <c r="DG6" s="261"/>
      <c r="DH6" s="262"/>
      <c r="DI6" s="260"/>
      <c r="DJ6" s="261"/>
      <c r="DK6" s="262"/>
      <c r="DL6" s="260"/>
      <c r="DM6" s="261"/>
      <c r="DN6" s="262"/>
      <c r="DO6" s="260"/>
      <c r="DP6" s="261"/>
      <c r="DQ6" s="262"/>
      <c r="DR6" s="260"/>
      <c r="DS6" s="261"/>
      <c r="DT6" s="262"/>
      <c r="DU6" s="260"/>
      <c r="DV6" s="261"/>
      <c r="DW6" s="262"/>
      <c r="DX6" s="260"/>
      <c r="DY6" s="261"/>
      <c r="DZ6" s="262"/>
      <c r="EA6" s="260"/>
      <c r="EB6" s="261"/>
      <c r="EC6" s="262"/>
      <c r="ED6" s="260"/>
      <c r="EE6" s="261"/>
      <c r="EF6" s="262"/>
      <c r="EG6" s="260"/>
      <c r="EH6" s="261"/>
      <c r="EI6" s="262"/>
      <c r="EJ6" s="260"/>
      <c r="EK6" s="261"/>
      <c r="EL6" s="262"/>
      <c r="EM6" s="260"/>
      <c r="EN6" s="261"/>
      <c r="EO6" s="262"/>
      <c r="EP6" s="260"/>
    </row>
    <row r="7" spans="1:151" ht="15.75" thickBot="1" x14ac:dyDescent="0.3">
      <c r="A7" s="1"/>
      <c r="B7" s="41" t="s">
        <v>5</v>
      </c>
      <c r="C7" s="263">
        <v>5</v>
      </c>
      <c r="D7" s="264"/>
      <c r="E7" s="265"/>
      <c r="F7" s="266"/>
      <c r="G7" s="267"/>
      <c r="H7" s="268"/>
      <c r="I7" s="263"/>
      <c r="J7" s="264"/>
      <c r="K7" s="269"/>
      <c r="L7" s="263">
        <v>5</v>
      </c>
      <c r="M7" s="264"/>
      <c r="N7" s="269"/>
      <c r="O7" s="263"/>
      <c r="P7" s="264"/>
      <c r="Q7" s="265"/>
      <c r="R7" s="263"/>
      <c r="S7" s="264"/>
      <c r="T7" s="265"/>
      <c r="U7" s="263">
        <v>4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2</v>
      </c>
      <c r="AE7" s="264"/>
      <c r="AF7" s="265"/>
      <c r="AG7" s="263">
        <v>3</v>
      </c>
      <c r="AH7" s="264"/>
      <c r="AI7" s="265"/>
      <c r="AJ7" s="263"/>
      <c r="AK7" s="264"/>
      <c r="AL7" s="265"/>
      <c r="AM7" s="263">
        <v>1</v>
      </c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9"/>
      <c r="BK7" s="263"/>
      <c r="BL7" s="264"/>
      <c r="BM7" s="269"/>
      <c r="BN7" s="263"/>
      <c r="BO7" s="264"/>
      <c r="BP7" s="269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9"/>
      <c r="CC7" s="263"/>
      <c r="CD7" s="264"/>
      <c r="CE7" s="265"/>
      <c r="CF7" s="263"/>
      <c r="CG7" s="264"/>
      <c r="CH7" s="265"/>
      <c r="CI7" s="263"/>
      <c r="CJ7" s="264"/>
      <c r="CK7" s="265"/>
      <c r="CL7" s="270"/>
      <c r="CM7" s="271"/>
      <c r="CN7" s="272"/>
      <c r="CO7" s="270"/>
      <c r="CP7" s="271"/>
      <c r="CQ7" s="272"/>
      <c r="CR7" s="270"/>
      <c r="CS7" s="271"/>
      <c r="CT7" s="272"/>
      <c r="CU7" s="270"/>
      <c r="CV7" s="271"/>
      <c r="CW7" s="272"/>
      <c r="CX7" s="270"/>
      <c r="CY7" s="271"/>
      <c r="CZ7" s="272"/>
      <c r="DA7" s="270"/>
      <c r="DB7" s="271"/>
      <c r="DC7" s="272"/>
      <c r="DD7" s="270"/>
      <c r="DE7" s="271"/>
      <c r="DF7" s="272"/>
      <c r="DG7" s="270"/>
      <c r="DH7" s="271"/>
      <c r="DI7" s="272"/>
      <c r="DJ7" s="270"/>
      <c r="DK7" s="271"/>
      <c r="DL7" s="272"/>
      <c r="DM7" s="270"/>
      <c r="DN7" s="271"/>
      <c r="DO7" s="272"/>
      <c r="DP7" s="270"/>
      <c r="DQ7" s="271"/>
      <c r="DR7" s="272"/>
      <c r="DS7" s="270"/>
      <c r="DT7" s="271"/>
      <c r="DU7" s="272"/>
      <c r="DV7" s="270"/>
      <c r="DW7" s="271"/>
      <c r="DX7" s="272"/>
      <c r="DY7" s="270"/>
      <c r="DZ7" s="271"/>
      <c r="EA7" s="272"/>
      <c r="EB7" s="270"/>
      <c r="EC7" s="271"/>
      <c r="ED7" s="272"/>
      <c r="EE7" s="270"/>
      <c r="EF7" s="271"/>
      <c r="EG7" s="272"/>
      <c r="EH7" s="270"/>
      <c r="EI7" s="271"/>
      <c r="EJ7" s="272"/>
      <c r="EK7" s="270"/>
      <c r="EL7" s="271"/>
      <c r="EM7" s="272"/>
      <c r="EN7" s="270"/>
      <c r="EO7" s="271"/>
      <c r="EP7" s="272"/>
    </row>
    <row r="8" spans="1:151" ht="15.75" thickBot="1" x14ac:dyDescent="0.3">
      <c r="A8" s="1"/>
      <c r="B8" s="6" t="s">
        <v>0</v>
      </c>
      <c r="C8" s="255">
        <v>1.8</v>
      </c>
      <c r="D8" s="256"/>
      <c r="E8" s="248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1.6</v>
      </c>
      <c r="AH8" s="262"/>
      <c r="AI8" s="260"/>
      <c r="AJ8" s="255"/>
      <c r="AK8" s="256"/>
      <c r="AL8" s="248"/>
      <c r="AM8" s="255">
        <v>1</v>
      </c>
      <c r="AN8" s="256"/>
      <c r="AO8" s="248"/>
      <c r="AP8" s="261"/>
      <c r="AQ8" s="262"/>
      <c r="AR8" s="260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57"/>
      <c r="BK8" s="255"/>
      <c r="BL8" s="256"/>
      <c r="BM8" s="257"/>
      <c r="BN8" s="255"/>
      <c r="BO8" s="256"/>
      <c r="BP8" s="257"/>
      <c r="BQ8" s="255"/>
      <c r="BR8" s="256"/>
      <c r="BS8" s="257"/>
      <c r="BT8" s="255"/>
      <c r="BU8" s="256"/>
      <c r="BV8" s="257"/>
      <c r="BW8" s="255"/>
      <c r="BX8" s="256"/>
      <c r="BY8" s="257"/>
      <c r="BZ8" s="255"/>
      <c r="CA8" s="256"/>
      <c r="CB8" s="257"/>
      <c r="CC8" s="255"/>
      <c r="CD8" s="256"/>
      <c r="CE8" s="248"/>
      <c r="CF8" s="261"/>
      <c r="CG8" s="262"/>
      <c r="CH8" s="260"/>
      <c r="CI8" s="261"/>
      <c r="CJ8" s="262"/>
      <c r="CK8" s="260"/>
      <c r="CL8" s="261"/>
      <c r="CM8" s="262"/>
      <c r="CN8" s="260"/>
      <c r="CO8" s="261"/>
      <c r="CP8" s="262"/>
      <c r="CQ8" s="260"/>
      <c r="CR8" s="261"/>
      <c r="CS8" s="262"/>
      <c r="CT8" s="260"/>
      <c r="CU8" s="261"/>
      <c r="CV8" s="262"/>
      <c r="CW8" s="260"/>
      <c r="CX8" s="261"/>
      <c r="CY8" s="262"/>
      <c r="CZ8" s="260"/>
      <c r="DA8" s="261"/>
      <c r="DB8" s="262"/>
      <c r="DC8" s="260"/>
      <c r="DD8" s="261"/>
      <c r="DE8" s="262"/>
      <c r="DF8" s="260"/>
      <c r="DG8" s="261"/>
      <c r="DH8" s="262"/>
      <c r="DI8" s="260"/>
      <c r="DJ8" s="261"/>
      <c r="DK8" s="262"/>
      <c r="DL8" s="260"/>
      <c r="DM8" s="261"/>
      <c r="DN8" s="262"/>
      <c r="DO8" s="260"/>
      <c r="DP8" s="261"/>
      <c r="DQ8" s="262"/>
      <c r="DR8" s="260"/>
      <c r="DS8" s="261"/>
      <c r="DT8" s="262"/>
      <c r="DU8" s="260"/>
      <c r="DV8" s="261"/>
      <c r="DW8" s="262"/>
      <c r="DX8" s="260"/>
      <c r="DY8" s="261"/>
      <c r="DZ8" s="262"/>
      <c r="EA8" s="260"/>
      <c r="EB8" s="261"/>
      <c r="EC8" s="262"/>
      <c r="ED8" s="260"/>
      <c r="EE8" s="261"/>
      <c r="EF8" s="262"/>
      <c r="EG8" s="260"/>
      <c r="EH8" s="261"/>
      <c r="EI8" s="262"/>
      <c r="EJ8" s="260"/>
      <c r="EK8" s="261"/>
      <c r="EL8" s="262"/>
      <c r="EM8" s="260"/>
      <c r="EN8" s="261"/>
      <c r="EO8" s="262"/>
      <c r="EP8" s="260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74" t="s">
        <v>8</v>
      </c>
      <c r="ES9" s="274"/>
      <c r="ET9" s="274"/>
      <c r="EU9" s="194" t="s">
        <v>9</v>
      </c>
    </row>
    <row r="10" spans="1:151" s="34" customFormat="1" ht="15.75" thickBot="1" x14ac:dyDescent="0.3">
      <c r="A10" s="30">
        <f t="shared" ref="A10:A27" si="0">A9+1</f>
        <v>1</v>
      </c>
      <c r="B10" s="3" t="s">
        <v>60</v>
      </c>
      <c r="C10" s="12"/>
      <c r="D10" s="182">
        <f t="shared" ref="D10:D27" ca="1" si="1">IF(C10&gt;0,(INDIRECT(ADDRESS(C10,$C$7,,,"ТаблицаСоответствия"))+E10)*$C$8,)</f>
        <v>0</v>
      </c>
      <c r="E10" s="9"/>
      <c r="F10" s="12"/>
      <c r="G10" s="182">
        <f t="shared" ref="G10:G27" ca="1" si="2">IF(F10&gt;0,(INDIRECT(ADDRESS(F10,$F$7,,,"ТаблицаСоответствия"))+H10)*$F$8,)</f>
        <v>0</v>
      </c>
      <c r="H10" s="9"/>
      <c r="I10" s="12"/>
      <c r="J10" s="182">
        <f t="shared" ref="J10:J27" ca="1" si="3">IF(I10&gt;0,(INDIRECT(ADDRESS(I10,$I$7,,,"ТаблицаСоответствия"))+K10)*$I$8,)</f>
        <v>0</v>
      </c>
      <c r="K10" s="9"/>
      <c r="L10" s="12">
        <v>77</v>
      </c>
      <c r="M10" s="182">
        <f t="shared" ref="M10:M27" ca="1" si="4">IF(L10&gt;0,(INDIRECT(ADDRESS(L10,$L$7,,,"ТаблицаСоответствия"))+N10)*$L$8,)</f>
        <v>18</v>
      </c>
      <c r="N10" s="9"/>
      <c r="O10" s="12"/>
      <c r="P10" s="182">
        <f t="shared" ref="P10:P27" ca="1" si="5">IF(O10&gt;0,(INDIRECT(ADDRESS(O10,$O$7,,,"ТаблицаСоответствия"))+Q10)*$O$8,)</f>
        <v>0</v>
      </c>
      <c r="Q10" s="9"/>
      <c r="R10" s="12"/>
      <c r="S10" s="7">
        <f t="shared" ref="S10:S27" ca="1" si="6">IF(R10&gt;0,ROUND((INDIRECT(ADDRESS(R10,$R$7,,,"ТаблицаСоответствия"))+T10)*$R$8,0),)</f>
        <v>0</v>
      </c>
      <c r="T10" s="9"/>
      <c r="U10" s="12"/>
      <c r="V10" s="7">
        <f ca="1">IF(U10&gt;0,ROUND((INDIRECT(ADDRESS(U10,$U$7,,,"ТаблицаСоответствия"))+W10)*$U$8,0),)</f>
        <v>0</v>
      </c>
      <c r="W10" s="9"/>
      <c r="X10" s="12">
        <v>6</v>
      </c>
      <c r="Y10" s="7">
        <f t="shared" ref="Y10:Y27" ca="1" si="7">IF(X10&gt;0,ROUND((INDIRECT(ADDRESS(X10,$X$7,,,"ТаблицаСоответствия"))+Z10)*$X$8,0),)</f>
        <v>20</v>
      </c>
      <c r="Z10" s="9"/>
      <c r="AA10" s="12">
        <v>5</v>
      </c>
      <c r="AB10" s="7">
        <f t="shared" ref="AB10:AB27" ca="1" si="8">IF(AA10&gt;0,ROUND((INDIRECT(ADDRESS(AA10,$AA$7,,,"ТаблицаСоответствия"))+AC10)*$AA$8,0),)</f>
        <v>25</v>
      </c>
      <c r="AC10" s="9"/>
      <c r="AD10" s="12">
        <v>3</v>
      </c>
      <c r="AE10" s="7">
        <f t="shared" ref="AE10:AE27" ca="1" si="9">IF(AD10&gt;0,ROUND((INDIRECT(ADDRESS(AD10,$AD$7,,,"ТаблицаСоответствия"))+AF10)*$AD$8,0),)</f>
        <v>31</v>
      </c>
      <c r="AF10" s="9"/>
      <c r="AG10" s="12"/>
      <c r="AH10" s="7">
        <f t="shared" ref="AH10:AH27" ca="1" si="10">IF(AG10&gt;0,ROUND((INDIRECT(ADDRESS(AG10,$AG$7,,,"ТаблицаСоответствия"))+AI10)*$AG$8,0),)</f>
        <v>0</v>
      </c>
      <c r="AI10" s="9"/>
      <c r="AJ10" s="12"/>
      <c r="AK10" s="7">
        <f t="shared" ref="AK10:AK27" ca="1" si="11">IF(AJ10&gt;0,ROUND((INDIRECT(ADDRESS(AJ10,$AJ$7,,,"ТаблицаСоответствия"))+AL10)*$AJ$8,0),)</f>
        <v>0</v>
      </c>
      <c r="AL10" s="9"/>
      <c r="AM10" s="12">
        <v>5</v>
      </c>
      <c r="AN10" s="7">
        <f t="shared" ref="AN10:AN27" ca="1" si="12">IF(AM10&gt;0,ROUND((INDIRECT(ADDRESS(AM10,$AM$7,,,"ТаблицаСоответствия"))+AO10)*$AM$8,0),)</f>
        <v>4</v>
      </c>
      <c r="AO10" s="9"/>
      <c r="AP10" s="12"/>
      <c r="AQ10" s="7">
        <f t="shared" ref="AQ10:AQ27" ca="1" si="13">IF(AP10&gt;0,ROUND((INDIRECT(ADDRESS(AP10,$AP$7,,,"ТаблицаСоответствия"))+AR10)*$AP$8,0),)</f>
        <v>0</v>
      </c>
      <c r="AR10" s="9"/>
      <c r="AS10" s="12"/>
      <c r="AT10" s="7">
        <f t="shared" ref="AT10:AT27" ca="1" si="14">IF(AS10&gt;0,ROUND((INDIRECT(ADDRESS(AS10,$AS$7,,,"ТаблицаСоответствия"))+AU10)*$AS$8,0),)</f>
        <v>0</v>
      </c>
      <c r="AU10" s="9"/>
      <c r="AV10" s="12"/>
      <c r="AW10" s="7">
        <f t="shared" ref="AW10:AW27" ca="1" si="15">IF(AV10&gt;0,ROUND((INDIRECT(ADDRESS(AV10,$AV$7,,,"ТаблицаСоответствия"))+AX10)*$AV$8,0),)</f>
        <v>0</v>
      </c>
      <c r="AX10" s="9"/>
      <c r="AY10" s="12"/>
      <c r="AZ10" s="7">
        <f ca="1">IF(AY10&gt;0,ROUND((INDIRECT(ADDRESS(AY10,$AY$7,,,"ТаблицаСоответствия"))+BA10)*$AY$8,0),)</f>
        <v>0</v>
      </c>
      <c r="BA10" s="9"/>
      <c r="BB10" s="12"/>
      <c r="BC10" s="7">
        <f t="shared" ref="BC10:BC27" ca="1" si="16">IF(BB10&gt;0,ROUND((INDIRECT(ADDRESS(BB10,$BB$7,,,"ТаблицаСоответствия"))+BD10)*$BB$8,0),)</f>
        <v>0</v>
      </c>
      <c r="BD10" s="9"/>
      <c r="BE10" s="12"/>
      <c r="BF10" s="7">
        <f t="shared" ref="BF10:BF27" ca="1" si="17">IF(BE10&gt;0,ROUND((INDIRECT(ADDRESS(BE10,$BE$7,,,"ТаблицаСоответствия"))+BG10)*$BE$8,0),)</f>
        <v>0</v>
      </c>
      <c r="BG10" s="9"/>
      <c r="BH10" s="12"/>
      <c r="BI10" s="7">
        <f t="shared" ref="BI10:BI27" ca="1" si="18">IF(BH10&gt;0,ROUND((INDIRECT(ADDRESS(BH10,$BH$7,,,"ТаблицаСоответствия"))+BJ10)*$BH$8,0),)</f>
        <v>0</v>
      </c>
      <c r="BJ10" s="9"/>
      <c r="BK10" s="12"/>
      <c r="BL10" s="7">
        <f t="shared" ref="BL10:BL27" ca="1" si="19">IF(BK10&gt;0,ROUND((INDIRECT(ADDRESS(BK10,$BK$7,,,"ТаблицаСоответствия"))+BM10)*$BK$8,0),)</f>
        <v>0</v>
      </c>
      <c r="BM10" s="9"/>
      <c r="BN10" s="12"/>
      <c r="BO10" s="7">
        <f t="shared" ref="BO10:BO27" ca="1" si="20">IF(BN10&gt;0,ROUND((INDIRECT(ADDRESS(BN10,$BN$7,,,"ТаблицаСоответствия"))+BP10)*$BN$8,0),)</f>
        <v>0</v>
      </c>
      <c r="BP10" s="9"/>
      <c r="BQ10" s="12"/>
      <c r="BR10" s="7">
        <f t="shared" ref="BR10:BR27" ca="1" si="21">IF(BQ10&gt;0,ROUND((INDIRECT(ADDRESS(BQ10,$BQ$7,,,"ТаблицаСоответствия"))+BS10)*$BQ$8,0),)</f>
        <v>0</v>
      </c>
      <c r="BS10" s="9"/>
      <c r="BT10" s="12"/>
      <c r="BU10" s="7">
        <f t="shared" ref="BU10:BU27" ca="1" si="22">IF(BT10&gt;0,ROUND((INDIRECT(ADDRESS(BT10,$BT$7,,,"ТаблицаСоответствия"))+BV10)*$BT$8,0),)</f>
        <v>0</v>
      </c>
      <c r="BV10" s="9"/>
      <c r="BW10" s="12"/>
      <c r="BX10" s="7">
        <f t="shared" ref="BX10:BX27" ca="1" si="23">IF(BW10&gt;0,ROUND((INDIRECT(ADDRESS(BW10,$BW$7,,,"ТаблицаСоответствия"))+BY10)*$BW$8,0),)</f>
        <v>0</v>
      </c>
      <c r="BY10" s="9"/>
      <c r="BZ10" s="12"/>
      <c r="CA10" s="7">
        <f t="shared" ref="CA10:CA27" ca="1" si="24">IF(BZ10&gt;0,ROUND((INDIRECT(ADDRESS(BZ10,$BZ$7,,,"ТаблицаСоответствия"))+CB10)*$BZ$8,0),)</f>
        <v>0</v>
      </c>
      <c r="CB10" s="9"/>
      <c r="CC10" s="12"/>
      <c r="CD10" s="7">
        <f t="shared" ref="CD10:CD27" ca="1" si="25">IF(CC10&gt;0,ROUND((INDIRECT(ADDRESS(CC10,$CC$7,,,"ТаблицаСоответствия"))+CE10)*$CC$8,0),)</f>
        <v>0</v>
      </c>
      <c r="CE10" s="9"/>
      <c r="CF10" s="12"/>
      <c r="CG10" s="29">
        <f t="shared" ref="CG10:CG27" ca="1" si="26">IF(CF10&gt;0,ROUND((INDIRECT(ADDRESS(CF10,$CF$7,,,"ТаблицаСоответствия"))+CH10)*$CF$8,0),)</f>
        <v>0</v>
      </c>
      <c r="CH10" s="9"/>
      <c r="CI10" s="12"/>
      <c r="CJ10" s="29">
        <f t="shared" ref="CJ10:CJ27" ca="1" si="27">IF(CI10&gt;0,ROUND((INDIRECT(ADDRESS(CI10,$CI$7,,,"ТаблицаСоответствия"))+CK10)*$CI$8,0),)</f>
        <v>0</v>
      </c>
      <c r="CK10" s="9"/>
      <c r="CL10" s="12"/>
      <c r="CM10" s="7">
        <f t="shared" ref="CM10:CM27" ca="1" si="28">IF(CL10&gt;0,ROUND((INDIRECT(ADDRESS(CL10,$CL$7,,,"ТаблицаСоответствия"))+CN10)*$CL$8,0),)</f>
        <v>0</v>
      </c>
      <c r="CN10" s="9"/>
      <c r="CO10" s="12"/>
      <c r="CP10" s="7">
        <f t="shared" ref="CP10:CP27" ca="1" si="29">IF(CO10&gt;0,ROUND((INDIRECT(ADDRESS(CO10,$CO$7,,,"ТаблицаСоответствия"))+CQ10)*$CO$8,0),)</f>
        <v>0</v>
      </c>
      <c r="CQ10" s="9"/>
      <c r="CR10" s="12"/>
      <c r="CS10" s="7">
        <f t="shared" ref="CS10:CS27" ca="1" si="30">IF(CR10&gt;0,ROUND((INDIRECT(ADDRESS(CR10,$CR$7,,,"ТаблицаСоответствия"))+CT10)*$CR$8,0),)</f>
        <v>0</v>
      </c>
      <c r="CT10" s="9"/>
      <c r="CU10" s="12"/>
      <c r="CV10" s="7">
        <f t="shared" ref="CV10:CV27" ca="1" si="31">IF(CU10&gt;0,ROUND((INDIRECT(ADDRESS(CU10,$CU$7,,,"ТаблицаСоответствия"))+CW10)*$CU$8,0),)</f>
        <v>0</v>
      </c>
      <c r="CW10" s="9"/>
      <c r="CX10" s="12"/>
      <c r="CY10" s="7">
        <f t="shared" ref="CY10:CY27" ca="1" si="32">IF(CX10&gt;0,ROUND((INDIRECT(ADDRESS(CX10,$CX$7,,,"ТаблицаСоответствия"))+CZ10)*$CX$8,0),)</f>
        <v>0</v>
      </c>
      <c r="CZ10" s="9"/>
      <c r="DA10" s="12"/>
      <c r="DB10" s="7">
        <f t="shared" ref="DB10:DB27" ca="1" si="33">IF(DA10&gt;0,ROUND((INDIRECT(ADDRESS(DA10,$DA$7,,,"ТаблицаСоответствия"))+DC10)*$DA$8,0),)</f>
        <v>0</v>
      </c>
      <c r="DC10" s="9"/>
      <c r="DD10" s="12"/>
      <c r="DE10" s="7">
        <f t="shared" ref="DE10:DE27" ca="1" si="34">IF(DD10&gt;0,ROUND((INDIRECT(ADDRESS(DD10,$DD$7,,,"ТаблицаСоответствия"))+DF10)*$DD$8,0),)</f>
        <v>0</v>
      </c>
      <c r="DF10" s="9"/>
      <c r="DG10" s="12"/>
      <c r="DH10" s="7">
        <f t="shared" ref="DH10:DH27" ca="1" si="35">IF(DG10&gt;0,ROUND((INDIRECT(ADDRESS(DG10,$DG$7,,,"ТаблицаСоответствия"))+DI10)*$DG$8,0),)</f>
        <v>0</v>
      </c>
      <c r="DI10" s="9"/>
      <c r="DJ10" s="12"/>
      <c r="DK10" s="7">
        <f t="shared" ref="DK10:DK27" ca="1" si="36">IF(DJ10&gt;0,ROUND((INDIRECT(ADDRESS(DJ10,$DJ$7,,,"ТаблицаСоответствия"))+DL10)*$DJ$8,0),)</f>
        <v>0</v>
      </c>
      <c r="DL10" s="9"/>
      <c r="DM10" s="12"/>
      <c r="DN10" s="7">
        <f t="shared" ref="DN10:DN27" ca="1" si="37">IF(DM10&gt;0,ROUND((INDIRECT(ADDRESS(DM10,$DM$7,,,"ТаблицаСоответствия"))+DO10)*$DM$8,0),)</f>
        <v>0</v>
      </c>
      <c r="DO10" s="9"/>
      <c r="DP10" s="12"/>
      <c r="DQ10" s="7">
        <f t="shared" ref="DQ10:DQ27" ca="1" si="38">IF(DP10&gt;0,ROUND((INDIRECT(ADDRESS(DP10,$DP$7,,,"ТаблицаСоответствия"))+DR10)*$DP$8,0),)</f>
        <v>0</v>
      </c>
      <c r="DR10" s="9"/>
      <c r="DS10" s="12"/>
      <c r="DT10" s="7">
        <f t="shared" ref="DT10:DT27" ca="1" si="39">IF(DS10&gt;0,ROUND((INDIRECT(ADDRESS(DS10,$DS$7,,,"ТаблицаСоответствия"))+DU10)*$DS$8,0),)</f>
        <v>0</v>
      </c>
      <c r="DU10" s="9"/>
      <c r="DV10" s="12"/>
      <c r="DW10" s="7">
        <f t="shared" ref="DW10:DW27" ca="1" si="40">IF(DV10&gt;0,ROUND((INDIRECT(ADDRESS(DV10,$DV$7,,,"ТаблицаСоответствия"))+DX10)*$DV$8,0),)</f>
        <v>0</v>
      </c>
      <c r="DX10" s="9"/>
      <c r="DY10" s="12"/>
      <c r="DZ10" s="7">
        <f t="shared" ref="DZ10:DZ27" ca="1" si="41">IF(DY10&gt;0,ROUND((INDIRECT(ADDRESS(DY10,$DY$7,,,"ТаблицаСоответствия"))+EA10)*$DY$8,0),)</f>
        <v>0</v>
      </c>
      <c r="EA10" s="9"/>
      <c r="EB10" s="12"/>
      <c r="EC10" s="7">
        <f t="shared" ref="EC10:EC27" ca="1" si="42">IF(EB10&gt;0,ROUND((INDIRECT(ADDRESS(EB10,$EB$7,,,"ТаблицаСоответствия"))+ED10)*$EB$8,0),)</f>
        <v>0</v>
      </c>
      <c r="ED10" s="9"/>
      <c r="EE10" s="12"/>
      <c r="EF10" s="7">
        <f t="shared" ref="EF10:EF27" ca="1" si="43">IF(EE10&gt;0,ROUND((INDIRECT(ADDRESS(EE10,$EE$7,,,"ТаблицаСоответствия"))+EG10)*$EE$8,0),)</f>
        <v>0</v>
      </c>
      <c r="EG10" s="9"/>
      <c r="EH10" s="12"/>
      <c r="EI10" s="7">
        <f ca="1">IF(EH10&gt;0,ROUND((INDIRECT(ADDRESS(EH10,$EH$7,,,"ТаблицаСоответствия"))+EJ10)*$EH$8,0),)</f>
        <v>0</v>
      </c>
      <c r="EJ10" s="9"/>
      <c r="EK10" s="12"/>
      <c r="EL10" s="7">
        <f ca="1">IF(EK10&gt;0,ROUND((INDIRECT(ADDRESS(EK10,$EK$7,,,"ТаблицаСоответствия"))+EM10)*$EK$8,0),)</f>
        <v>0</v>
      </c>
      <c r="EM10" s="9"/>
      <c r="EN10" s="12"/>
      <c r="EO10" s="7">
        <f ca="1">IF(EN10&gt;0,ROUND((INDIRECT(ADDRESS(EN10,$EN$7,,,"ТаблицаСоответствия"))+EP10)*$EN$8,0),)</f>
        <v>0</v>
      </c>
      <c r="EP10" s="9"/>
      <c r="EQ10" s="202">
        <f t="shared" ref="EQ10:EQ22" ca="1" si="44">SUM(DE10,CY10,BF10,BI10,BL10,BO10,CA10,V10,CD10,AQ10,AT10,AW10,AZ10,BC10,CG10,CG10,CJ10,DB10,CS10,CV10,CM10,DQ10,DT10,DW10,DZ10,EC10,EI10,CP10,BX10,BU10,AN10,BR10,AE10,AH10,AK10,D10,G10,J10,M10,P10,S10,Y10,AB10,DH10,DK10,DN10,EF10,EL10,EO10,)</f>
        <v>98</v>
      </c>
      <c r="ER10" s="278" t="str">
        <f t="shared" ref="ER10:ER23" si="45">B10</f>
        <v>Иванов Игорь - Карпушина Софья</v>
      </c>
      <c r="ES10" s="279"/>
      <c r="ET10" s="280"/>
      <c r="EU10" s="33">
        <f ca="1">IF(EQ10&gt;0,RANK(EQ10,$EQ$10:$EQ$27),0)</f>
        <v>1</v>
      </c>
    </row>
    <row r="11" spans="1:151" s="34" customFormat="1" ht="15.75" thickBot="1" x14ac:dyDescent="0.3">
      <c r="A11" s="30">
        <f t="shared" si="0"/>
        <v>2</v>
      </c>
      <c r="B11" s="119" t="s">
        <v>98</v>
      </c>
      <c r="C11" s="12"/>
      <c r="D11" s="182">
        <f t="shared" ca="1" si="1"/>
        <v>0</v>
      </c>
      <c r="E11" s="9"/>
      <c r="F11" s="12"/>
      <c r="G11" s="182">
        <f t="shared" ca="1" si="2"/>
        <v>0</v>
      </c>
      <c r="H11" s="9"/>
      <c r="I11" s="12"/>
      <c r="J11" s="182">
        <f t="shared" ca="1" si="3"/>
        <v>0</v>
      </c>
      <c r="K11" s="9"/>
      <c r="L11" s="12">
        <v>81</v>
      </c>
      <c r="M11" s="182">
        <f t="shared" ca="1" si="4"/>
        <v>18</v>
      </c>
      <c r="N11" s="9"/>
      <c r="O11" s="12"/>
      <c r="P11" s="182">
        <f t="shared" ca="1" si="5"/>
        <v>0</v>
      </c>
      <c r="Q11" s="9"/>
      <c r="R11" s="12"/>
      <c r="S11" s="7">
        <f t="shared" ca="1" si="6"/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/>
      <c r="Y11" s="7">
        <f t="shared" ca="1" si="7"/>
        <v>0</v>
      </c>
      <c r="Z11" s="9"/>
      <c r="AA11" s="12">
        <v>6</v>
      </c>
      <c r="AB11" s="7">
        <f t="shared" ca="1" si="8"/>
        <v>20</v>
      </c>
      <c r="AC11" s="9"/>
      <c r="AD11" s="12">
        <v>1</v>
      </c>
      <c r="AE11" s="7">
        <f t="shared" ca="1" si="9"/>
        <v>41</v>
      </c>
      <c r="AF11" s="9"/>
      <c r="AG11" s="12">
        <v>18</v>
      </c>
      <c r="AH11" s="7">
        <f t="shared" ca="1" si="10"/>
        <v>13</v>
      </c>
      <c r="AI11" s="9"/>
      <c r="AJ11" s="12"/>
      <c r="AK11" s="7">
        <f t="shared" ca="1" si="11"/>
        <v>0</v>
      </c>
      <c r="AL11" s="9"/>
      <c r="AM11" s="12">
        <v>6</v>
      </c>
      <c r="AN11" s="7">
        <f t="shared" ca="1" si="12"/>
        <v>2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t="shared" ca="1" si="16"/>
        <v>0</v>
      </c>
      <c r="BD11" s="9"/>
      <c r="BE11" s="12"/>
      <c r="BF11" s="7">
        <f t="shared" ca="1" si="17"/>
        <v>0</v>
      </c>
      <c r="BG11" s="9"/>
      <c r="BH11" s="12"/>
      <c r="BI11" s="7">
        <f t="shared" ca="1" si="18"/>
        <v>0</v>
      </c>
      <c r="BJ11" s="9"/>
      <c r="BK11" s="12"/>
      <c r="BL11" s="7">
        <f t="shared" ca="1" si="19"/>
        <v>0</v>
      </c>
      <c r="BM11" s="9"/>
      <c r="BN11" s="12"/>
      <c r="BO11" s="7">
        <f t="shared" ca="1" si="20"/>
        <v>0</v>
      </c>
      <c r="BP11" s="9"/>
      <c r="BQ11" s="12"/>
      <c r="BR11" s="7">
        <f t="shared" ca="1" si="21"/>
        <v>0</v>
      </c>
      <c r="BS11" s="9"/>
      <c r="BT11" s="12"/>
      <c r="BU11" s="7">
        <f t="shared" ca="1" si="22"/>
        <v>0</v>
      </c>
      <c r="BV11" s="9"/>
      <c r="BW11" s="12"/>
      <c r="BX11" s="7">
        <f t="shared" ca="1" si="23"/>
        <v>0</v>
      </c>
      <c r="BY11" s="9"/>
      <c r="BZ11" s="12"/>
      <c r="CA11" s="7">
        <f t="shared" ca="1" si="24"/>
        <v>0</v>
      </c>
      <c r="CB11" s="9"/>
      <c r="CC11" s="12"/>
      <c r="CD11" s="7">
        <f t="shared" ca="1" si="25"/>
        <v>0</v>
      </c>
      <c r="CE11" s="9"/>
      <c r="CF11" s="12"/>
      <c r="CG11" s="29">
        <f t="shared" ca="1" si="26"/>
        <v>0</v>
      </c>
      <c r="CH11" s="9"/>
      <c r="CI11" s="12"/>
      <c r="CJ11" s="29">
        <f t="shared" ca="1" si="27"/>
        <v>0</v>
      </c>
      <c r="CK11" s="9"/>
      <c r="CL11" s="12"/>
      <c r="CM11" s="7">
        <f t="shared" ca="1" si="28"/>
        <v>0</v>
      </c>
      <c r="CN11" s="9"/>
      <c r="CO11" s="12"/>
      <c r="CP11" s="7">
        <f t="shared" ca="1" si="29"/>
        <v>0</v>
      </c>
      <c r="CQ11" s="9"/>
      <c r="CR11" s="12"/>
      <c r="CS11" s="7">
        <f t="shared" ca="1" si="30"/>
        <v>0</v>
      </c>
      <c r="CT11" s="9"/>
      <c r="CU11" s="12"/>
      <c r="CV11" s="7">
        <f t="shared" ca="1" si="31"/>
        <v>0</v>
      </c>
      <c r="CW11" s="9"/>
      <c r="CX11" s="12"/>
      <c r="CY11" s="7">
        <f t="shared" ca="1" si="32"/>
        <v>0</v>
      </c>
      <c r="CZ11" s="9"/>
      <c r="DA11" s="12"/>
      <c r="DB11" s="7">
        <f t="shared" ca="1" si="33"/>
        <v>0</v>
      </c>
      <c r="DC11" s="9"/>
      <c r="DD11" s="12"/>
      <c r="DE11" s="7">
        <f t="shared" ca="1" si="34"/>
        <v>0</v>
      </c>
      <c r="DF11" s="9"/>
      <c r="DG11" s="12"/>
      <c r="DH11" s="7">
        <f t="shared" ca="1" si="35"/>
        <v>0</v>
      </c>
      <c r="DI11" s="9"/>
      <c r="DJ11" s="12"/>
      <c r="DK11" s="7">
        <f t="shared" ca="1" si="36"/>
        <v>0</v>
      </c>
      <c r="DL11" s="9"/>
      <c r="DM11" s="12"/>
      <c r="DN11" s="7">
        <f t="shared" ca="1" si="37"/>
        <v>0</v>
      </c>
      <c r="DO11" s="9"/>
      <c r="DP11" s="12"/>
      <c r="DQ11" s="7">
        <f t="shared" ca="1" si="38"/>
        <v>0</v>
      </c>
      <c r="DR11" s="9"/>
      <c r="DS11" s="12"/>
      <c r="DT11" s="7">
        <f t="shared" ca="1" si="39"/>
        <v>0</v>
      </c>
      <c r="DU11" s="9"/>
      <c r="DV11" s="12"/>
      <c r="DW11" s="7">
        <f t="shared" ca="1" si="40"/>
        <v>0</v>
      </c>
      <c r="DX11" s="9"/>
      <c r="DY11" s="12"/>
      <c r="DZ11" s="7">
        <f t="shared" ca="1" si="41"/>
        <v>0</v>
      </c>
      <c r="EA11" s="9"/>
      <c r="EB11" s="12"/>
      <c r="EC11" s="7">
        <f t="shared" ca="1" si="42"/>
        <v>0</v>
      </c>
      <c r="ED11" s="9"/>
      <c r="EE11" s="12"/>
      <c r="EF11" s="7">
        <f t="shared" ca="1" si="43"/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t="shared" ca="1" si="44"/>
        <v>94</v>
      </c>
      <c r="ER11" s="278" t="str">
        <f t="shared" si="45"/>
        <v>Севостьянов Илья - Шипицына Анастасия</v>
      </c>
      <c r="ES11" s="279"/>
      <c r="ET11" s="280"/>
      <c r="EU11" s="33">
        <f t="shared" ref="EU11:EU27" ca="1" si="46">IF(EQ11&gt;0,RANK(EQ11,$EQ$10:$EQ$27),0)</f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44</v>
      </c>
      <c r="C12" s="12"/>
      <c r="D12" s="182">
        <f t="shared" ca="1" si="1"/>
        <v>0</v>
      </c>
      <c r="E12" s="32"/>
      <c r="F12" s="12"/>
      <c r="G12" s="182">
        <f t="shared" ca="1" si="2"/>
        <v>0</v>
      </c>
      <c r="H12" s="32"/>
      <c r="I12" s="12"/>
      <c r="J12" s="182">
        <f t="shared" ca="1" si="3"/>
        <v>0</v>
      </c>
      <c r="K12" s="32"/>
      <c r="L12" s="12">
        <v>81</v>
      </c>
      <c r="M12" s="182">
        <f t="shared" ca="1" si="4"/>
        <v>18</v>
      </c>
      <c r="N12" s="32"/>
      <c r="O12" s="12"/>
      <c r="P12" s="182">
        <f t="shared" ca="1" si="5"/>
        <v>0</v>
      </c>
      <c r="Q12" s="32"/>
      <c r="R12" s="12"/>
      <c r="S12" s="29">
        <f t="shared" ca="1" si="6"/>
        <v>0</v>
      </c>
      <c r="T12" s="32"/>
      <c r="U12" s="12"/>
      <c r="V12" s="29">
        <f ca="1">IF(U12&gt;0,ROUND((INDIRECT(ADDRESS(U12,$U$7,,,"ТаблицаСоответствия"))+W12)*$U$8,0),)</f>
        <v>0</v>
      </c>
      <c r="W12" s="32"/>
      <c r="X12" s="12">
        <v>4</v>
      </c>
      <c r="Y12" s="29">
        <f t="shared" ca="1" si="7"/>
        <v>31</v>
      </c>
      <c r="Z12" s="32"/>
      <c r="AA12" s="12">
        <v>4</v>
      </c>
      <c r="AB12" s="29">
        <f t="shared" ca="1" si="8"/>
        <v>31</v>
      </c>
      <c r="AC12" s="32"/>
      <c r="AD12" s="12"/>
      <c r="AE12" s="29">
        <f t="shared" ca="1" si="9"/>
        <v>0</v>
      </c>
      <c r="AF12" s="32"/>
      <c r="AG12" s="12"/>
      <c r="AH12" s="29">
        <f t="shared" ca="1" si="10"/>
        <v>0</v>
      </c>
      <c r="AI12" s="32"/>
      <c r="AJ12" s="12"/>
      <c r="AK12" s="29">
        <f t="shared" ca="1" si="11"/>
        <v>0</v>
      </c>
      <c r="AL12" s="32"/>
      <c r="AM12" s="12">
        <v>4</v>
      </c>
      <c r="AN12" s="29">
        <f t="shared" ca="1" si="12"/>
        <v>6</v>
      </c>
      <c r="AO12" s="32"/>
      <c r="AP12" s="12"/>
      <c r="AQ12" s="29">
        <f t="shared" ca="1" si="13"/>
        <v>0</v>
      </c>
      <c r="AR12" s="32"/>
      <c r="AS12" s="12"/>
      <c r="AT12" s="29">
        <f t="shared" ca="1" si="14"/>
        <v>0</v>
      </c>
      <c r="AU12" s="32"/>
      <c r="AV12" s="12"/>
      <c r="AW12" s="29">
        <f t="shared" ca="1" si="15"/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t="shared" ca="1" si="16"/>
        <v>0</v>
      </c>
      <c r="BD12" s="32"/>
      <c r="BE12" s="12"/>
      <c r="BF12" s="29">
        <f t="shared" ca="1" si="17"/>
        <v>0</v>
      </c>
      <c r="BG12" s="32"/>
      <c r="BH12" s="12"/>
      <c r="BI12" s="29">
        <f t="shared" ca="1" si="18"/>
        <v>0</v>
      </c>
      <c r="BJ12" s="32"/>
      <c r="BK12" s="12"/>
      <c r="BL12" s="29">
        <f t="shared" ca="1" si="19"/>
        <v>0</v>
      </c>
      <c r="BM12" s="32"/>
      <c r="BN12" s="12"/>
      <c r="BO12" s="29">
        <f t="shared" ca="1" si="20"/>
        <v>0</v>
      </c>
      <c r="BP12" s="32"/>
      <c r="BQ12" s="12"/>
      <c r="BR12" s="29">
        <f t="shared" ca="1" si="21"/>
        <v>0</v>
      </c>
      <c r="BS12" s="32"/>
      <c r="BT12" s="12"/>
      <c r="BU12" s="29">
        <f t="shared" ca="1" si="22"/>
        <v>0</v>
      </c>
      <c r="BV12" s="32"/>
      <c r="BW12" s="12"/>
      <c r="BX12" s="29">
        <f t="shared" ca="1" si="23"/>
        <v>0</v>
      </c>
      <c r="BY12" s="32"/>
      <c r="BZ12" s="12"/>
      <c r="CA12" s="29">
        <f t="shared" ca="1" si="24"/>
        <v>0</v>
      </c>
      <c r="CB12" s="32"/>
      <c r="CC12" s="12"/>
      <c r="CD12" s="29">
        <f t="shared" ca="1" si="25"/>
        <v>0</v>
      </c>
      <c r="CE12" s="32"/>
      <c r="CF12" s="12"/>
      <c r="CG12" s="29">
        <f t="shared" ca="1" si="26"/>
        <v>0</v>
      </c>
      <c r="CH12" s="32"/>
      <c r="CI12" s="12"/>
      <c r="CJ12" s="29">
        <f t="shared" ca="1" si="27"/>
        <v>0</v>
      </c>
      <c r="CK12" s="32"/>
      <c r="CL12" s="12"/>
      <c r="CM12" s="29">
        <f t="shared" ca="1" si="28"/>
        <v>0</v>
      </c>
      <c r="CN12" s="32"/>
      <c r="CO12" s="12"/>
      <c r="CP12" s="29">
        <f t="shared" ca="1" si="29"/>
        <v>0</v>
      </c>
      <c r="CQ12" s="32"/>
      <c r="CR12" s="12"/>
      <c r="CS12" s="29">
        <f t="shared" ca="1" si="30"/>
        <v>0</v>
      </c>
      <c r="CT12" s="32"/>
      <c r="CU12" s="12"/>
      <c r="CV12" s="29">
        <f t="shared" ca="1" si="31"/>
        <v>0</v>
      </c>
      <c r="CW12" s="32"/>
      <c r="CX12" s="12"/>
      <c r="CY12" s="29">
        <f t="shared" ca="1" si="32"/>
        <v>0</v>
      </c>
      <c r="CZ12" s="32"/>
      <c r="DA12" s="12"/>
      <c r="DB12" s="29">
        <f t="shared" ca="1" si="33"/>
        <v>0</v>
      </c>
      <c r="DC12" s="32"/>
      <c r="DD12" s="12"/>
      <c r="DE12" s="29">
        <f t="shared" ca="1" si="34"/>
        <v>0</v>
      </c>
      <c r="DF12" s="32"/>
      <c r="DG12" s="12"/>
      <c r="DH12" s="29">
        <f t="shared" ca="1" si="35"/>
        <v>0</v>
      </c>
      <c r="DI12" s="32"/>
      <c r="DJ12" s="12"/>
      <c r="DK12" s="29">
        <f t="shared" ca="1" si="36"/>
        <v>0</v>
      </c>
      <c r="DL12" s="32"/>
      <c r="DM12" s="12"/>
      <c r="DN12" s="29">
        <f t="shared" ca="1" si="37"/>
        <v>0</v>
      </c>
      <c r="DO12" s="32"/>
      <c r="DP12" s="12"/>
      <c r="DQ12" s="29">
        <f t="shared" ca="1" si="38"/>
        <v>0</v>
      </c>
      <c r="DR12" s="32"/>
      <c r="DS12" s="12"/>
      <c r="DT12" s="29">
        <f t="shared" ca="1" si="39"/>
        <v>0</v>
      </c>
      <c r="DU12" s="32"/>
      <c r="DV12" s="12"/>
      <c r="DW12" s="29">
        <f t="shared" ca="1" si="40"/>
        <v>0</v>
      </c>
      <c r="DX12" s="32"/>
      <c r="DY12" s="12"/>
      <c r="DZ12" s="29">
        <f t="shared" ca="1" si="41"/>
        <v>0</v>
      </c>
      <c r="EA12" s="32"/>
      <c r="EB12" s="12"/>
      <c r="EC12" s="29">
        <f t="shared" ca="1" si="42"/>
        <v>0</v>
      </c>
      <c r="ED12" s="32"/>
      <c r="EE12" s="12"/>
      <c r="EF12" s="29">
        <f t="shared" ca="1" si="43"/>
        <v>0</v>
      </c>
      <c r="EG12" s="32"/>
      <c r="EH12" s="43"/>
      <c r="EI12" s="29">
        <f ca="1">IF(EH12&gt;0,ROUND((INDIRECT(ADDRESS(EH12,$EH$7,,,"ТаблицаСоответствия"))+EJ12)*$EH$8,0),)</f>
        <v>0</v>
      </c>
      <c r="EJ12" s="32"/>
      <c r="EK12" s="43"/>
      <c r="EL12" s="29">
        <f ca="1">IF(EK12&gt;0,ROUND((INDIRECT(ADDRESS(EK12,$EK$7,,,"ТаблицаСоответствия"))+EM12)*$EK$8,0),)</f>
        <v>0</v>
      </c>
      <c r="EM12" s="32"/>
      <c r="EN12" s="43"/>
      <c r="EO12" s="29">
        <f ca="1">IF(EN12&gt;0,ROUND((INDIRECT(ADDRESS(EN12,$EN$7,,,"ТаблицаСоответствия"))+EP12)*$EN$8,0),)</f>
        <v>0</v>
      </c>
      <c r="EP12" s="32"/>
      <c r="EQ12" s="202">
        <f t="shared" ca="1" si="44"/>
        <v>86</v>
      </c>
      <c r="ER12" s="191" t="str">
        <f t="shared" si="45"/>
        <v>Падерин Артем - Грослова Алиса</v>
      </c>
      <c r="ES12" s="192"/>
      <c r="ET12" s="193"/>
      <c r="EU12" s="33">
        <f t="shared" ca="1" si="46"/>
        <v>3</v>
      </c>
    </row>
    <row r="13" spans="1:151" s="34" customFormat="1" ht="15.75" thickBot="1" x14ac:dyDescent="0.3">
      <c r="A13" s="30">
        <f t="shared" si="0"/>
        <v>4</v>
      </c>
      <c r="B13" s="43" t="s">
        <v>37</v>
      </c>
      <c r="C13" s="12"/>
      <c r="D13" s="182">
        <f t="shared" ca="1" si="1"/>
        <v>0</v>
      </c>
      <c r="E13" s="9"/>
      <c r="F13" s="12"/>
      <c r="G13" s="182">
        <f t="shared" ca="1" si="2"/>
        <v>0</v>
      </c>
      <c r="H13" s="9"/>
      <c r="I13" s="12"/>
      <c r="J13" s="182">
        <f t="shared" ca="1" si="3"/>
        <v>0</v>
      </c>
      <c r="K13" s="9"/>
      <c r="L13" s="12"/>
      <c r="M13" s="182">
        <f t="shared" ca="1" si="4"/>
        <v>0</v>
      </c>
      <c r="N13" s="9"/>
      <c r="O13" s="12"/>
      <c r="P13" s="182">
        <f t="shared" ca="1" si="5"/>
        <v>0</v>
      </c>
      <c r="Q13" s="9"/>
      <c r="R13" s="12"/>
      <c r="S13" s="7">
        <f t="shared" ca="1" si="6"/>
        <v>0</v>
      </c>
      <c r="T13" s="9"/>
      <c r="U13" s="12"/>
      <c r="V13" s="7">
        <f ca="1">IF(U13&gt;0,ROUND((INDIRECT(ADDRESS(U13,$U$7,,,"ТаблицаСоответствия"))+W13)*$U$8,0),)</f>
        <v>0</v>
      </c>
      <c r="W13" s="9"/>
      <c r="X13" s="12">
        <v>5</v>
      </c>
      <c r="Y13" s="7">
        <f t="shared" ca="1" si="7"/>
        <v>25</v>
      </c>
      <c r="Z13" s="9"/>
      <c r="AA13" s="12">
        <v>8</v>
      </c>
      <c r="AB13" s="7">
        <f t="shared" ca="1" si="8"/>
        <v>14</v>
      </c>
      <c r="AC13" s="9"/>
      <c r="AD13" s="12">
        <v>4</v>
      </c>
      <c r="AE13" s="7">
        <f t="shared" ca="1" si="9"/>
        <v>26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t="shared" ca="1" si="16"/>
        <v>0</v>
      </c>
      <c r="BD13" s="9"/>
      <c r="BE13" s="12"/>
      <c r="BF13" s="7">
        <f t="shared" ca="1" si="17"/>
        <v>0</v>
      </c>
      <c r="BG13" s="9"/>
      <c r="BH13" s="12"/>
      <c r="BI13" s="7">
        <f t="shared" ca="1" si="18"/>
        <v>0</v>
      </c>
      <c r="BJ13" s="9"/>
      <c r="BK13" s="12"/>
      <c r="BL13" s="7">
        <f t="shared" ca="1" si="19"/>
        <v>0</v>
      </c>
      <c r="BM13" s="9"/>
      <c r="BN13" s="12"/>
      <c r="BO13" s="7">
        <f t="shared" ca="1" si="20"/>
        <v>0</v>
      </c>
      <c r="BP13" s="9"/>
      <c r="BQ13" s="12"/>
      <c r="BR13" s="7">
        <f t="shared" ca="1" si="21"/>
        <v>0</v>
      </c>
      <c r="BS13" s="9"/>
      <c r="BT13" s="12"/>
      <c r="BU13" s="7">
        <f t="shared" ca="1" si="22"/>
        <v>0</v>
      </c>
      <c r="BV13" s="9"/>
      <c r="BW13" s="12"/>
      <c r="BX13" s="7">
        <f t="shared" ca="1" si="23"/>
        <v>0</v>
      </c>
      <c r="BY13" s="9"/>
      <c r="BZ13" s="12"/>
      <c r="CA13" s="7">
        <f t="shared" ca="1" si="24"/>
        <v>0</v>
      </c>
      <c r="CB13" s="9"/>
      <c r="CC13" s="12"/>
      <c r="CD13" s="7">
        <f t="shared" ca="1" si="25"/>
        <v>0</v>
      </c>
      <c r="CE13" s="9"/>
      <c r="CF13" s="12"/>
      <c r="CG13" s="29">
        <f t="shared" ca="1" si="26"/>
        <v>0</v>
      </c>
      <c r="CH13" s="9"/>
      <c r="CI13" s="12"/>
      <c r="CJ13" s="29">
        <f t="shared" ca="1" si="27"/>
        <v>0</v>
      </c>
      <c r="CK13" s="9"/>
      <c r="CL13" s="12"/>
      <c r="CM13" s="7">
        <f t="shared" ca="1" si="28"/>
        <v>0</v>
      </c>
      <c r="CN13" s="9"/>
      <c r="CO13" s="12"/>
      <c r="CP13" s="7">
        <f t="shared" ca="1" si="29"/>
        <v>0</v>
      </c>
      <c r="CQ13" s="9"/>
      <c r="CR13" s="12"/>
      <c r="CS13" s="7">
        <f t="shared" ca="1" si="30"/>
        <v>0</v>
      </c>
      <c r="CT13" s="9"/>
      <c r="CU13" s="12"/>
      <c r="CV13" s="7">
        <f t="shared" ca="1" si="31"/>
        <v>0</v>
      </c>
      <c r="CW13" s="9"/>
      <c r="CX13" s="12"/>
      <c r="CY13" s="7">
        <f t="shared" ca="1" si="32"/>
        <v>0</v>
      </c>
      <c r="CZ13" s="9"/>
      <c r="DA13" s="12"/>
      <c r="DB13" s="7">
        <f t="shared" ca="1" si="33"/>
        <v>0</v>
      </c>
      <c r="DC13" s="9"/>
      <c r="DD13" s="12"/>
      <c r="DE13" s="7">
        <f t="shared" ca="1" si="34"/>
        <v>0</v>
      </c>
      <c r="DF13" s="9"/>
      <c r="DG13" s="12"/>
      <c r="DH13" s="7">
        <f t="shared" ca="1" si="35"/>
        <v>0</v>
      </c>
      <c r="DI13" s="9"/>
      <c r="DJ13" s="12"/>
      <c r="DK13" s="7">
        <f t="shared" ca="1" si="36"/>
        <v>0</v>
      </c>
      <c r="DL13" s="9"/>
      <c r="DM13" s="12"/>
      <c r="DN13" s="7">
        <f t="shared" ca="1" si="37"/>
        <v>0</v>
      </c>
      <c r="DO13" s="9"/>
      <c r="DP13" s="12"/>
      <c r="DQ13" s="7">
        <f t="shared" ca="1" si="38"/>
        <v>0</v>
      </c>
      <c r="DR13" s="9"/>
      <c r="DS13" s="12"/>
      <c r="DT13" s="7">
        <f t="shared" ca="1" si="39"/>
        <v>0</v>
      </c>
      <c r="DU13" s="9"/>
      <c r="DV13" s="12"/>
      <c r="DW13" s="7">
        <f t="shared" ca="1" si="40"/>
        <v>0</v>
      </c>
      <c r="DX13" s="9"/>
      <c r="DY13" s="12"/>
      <c r="DZ13" s="7">
        <f t="shared" ca="1" si="41"/>
        <v>0</v>
      </c>
      <c r="EA13" s="9"/>
      <c r="EB13" s="12"/>
      <c r="EC13" s="7">
        <f t="shared" ca="1" si="42"/>
        <v>0</v>
      </c>
      <c r="ED13" s="9"/>
      <c r="EE13" s="12"/>
      <c r="EF13" s="7">
        <f t="shared" ca="1" si="43"/>
        <v>0</v>
      </c>
      <c r="EG13" s="9"/>
      <c r="EH13" s="12"/>
      <c r="EI13" s="7">
        <f ca="1">IF(EH13&gt;0,ROUND((INDIRECT(ADDRESS(EH13,$EH$7,,,"ТаблицаСоответствия"))+EJ13)*$EH$8,0),)</f>
        <v>0</v>
      </c>
      <c r="EJ13" s="9"/>
      <c r="EK13" s="12"/>
      <c r="EL13" s="7">
        <f ca="1">IF(EK13&gt;0,ROUND((INDIRECT(ADDRESS(EK13,$EK$7,,,"ТаблицаСоответствия"))+EM13)*$EK$8,0),)</f>
        <v>0</v>
      </c>
      <c r="EM13" s="9"/>
      <c r="EN13" s="12"/>
      <c r="EO13" s="7">
        <f ca="1">IF(EN13&gt;0,ROUND((INDIRECT(ADDRESS(EN13,$EN$7,,,"ТаблицаСоответствия"))+EP13)*$EN$8,0),)</f>
        <v>0</v>
      </c>
      <c r="EP13" s="9"/>
      <c r="EQ13" s="202">
        <f t="shared" ca="1" si="44"/>
        <v>65</v>
      </c>
      <c r="ER13" s="191" t="str">
        <f t="shared" si="45"/>
        <v>Москаленко Кристиан - Каменова Лейла</v>
      </c>
      <c r="ES13" s="192"/>
      <c r="ET13" s="193"/>
      <c r="EU13" s="33">
        <f t="shared" ca="1" si="46"/>
        <v>4</v>
      </c>
    </row>
    <row r="14" spans="1:151" s="34" customFormat="1" ht="15.75" thickBot="1" x14ac:dyDescent="0.3">
      <c r="A14" s="30">
        <f t="shared" si="0"/>
        <v>5</v>
      </c>
      <c r="B14" s="119" t="s">
        <v>61</v>
      </c>
      <c r="C14" s="12"/>
      <c r="D14" s="182">
        <f t="shared" ca="1" si="1"/>
        <v>0</v>
      </c>
      <c r="E14" s="32"/>
      <c r="F14" s="12"/>
      <c r="G14" s="182">
        <f t="shared" ca="1" si="2"/>
        <v>0</v>
      </c>
      <c r="H14" s="32"/>
      <c r="I14" s="12"/>
      <c r="J14" s="182">
        <f t="shared" ca="1" si="3"/>
        <v>0</v>
      </c>
      <c r="K14" s="32"/>
      <c r="L14" s="12">
        <v>85</v>
      </c>
      <c r="M14" s="182">
        <f t="shared" ca="1" si="4"/>
        <v>18</v>
      </c>
      <c r="N14" s="32"/>
      <c r="O14" s="12"/>
      <c r="P14" s="182">
        <f t="shared" ca="1" si="5"/>
        <v>0</v>
      </c>
      <c r="Q14" s="32"/>
      <c r="R14" s="12"/>
      <c r="S14" s="29">
        <f t="shared" ca="1" si="6"/>
        <v>0</v>
      </c>
      <c r="T14" s="32"/>
      <c r="U14" s="12"/>
      <c r="V14" s="29">
        <f ca="1">IF(U14&gt;0,ROUND((INDIRECT(ADDRESS(U14,$U$7,,,"ТаблицаСоответствия"))+W14)*$U$8,0),)</f>
        <v>0</v>
      </c>
      <c r="W14" s="32"/>
      <c r="X14" s="12">
        <v>10</v>
      </c>
      <c r="Y14" s="29">
        <f t="shared" ca="1" si="7"/>
        <v>8</v>
      </c>
      <c r="Z14" s="32"/>
      <c r="AA14" s="12">
        <v>9</v>
      </c>
      <c r="AB14" s="29">
        <f t="shared" ca="1" si="8"/>
        <v>11</v>
      </c>
      <c r="AC14" s="32"/>
      <c r="AD14" s="12">
        <v>6</v>
      </c>
      <c r="AE14" s="29">
        <f t="shared" ca="1" si="9"/>
        <v>17</v>
      </c>
      <c r="AF14" s="32"/>
      <c r="AG14" s="12"/>
      <c r="AH14" s="29">
        <f t="shared" ca="1" si="10"/>
        <v>0</v>
      </c>
      <c r="AI14" s="32"/>
      <c r="AJ14" s="12"/>
      <c r="AK14" s="29">
        <f t="shared" ca="1" si="11"/>
        <v>0</v>
      </c>
      <c r="AL14" s="32"/>
      <c r="AM14" s="12"/>
      <c r="AN14" s="29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29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t="shared" ca="1" si="16"/>
        <v>0</v>
      </c>
      <c r="BD14" s="32"/>
      <c r="BE14" s="12"/>
      <c r="BF14" s="29">
        <f t="shared" ca="1" si="17"/>
        <v>0</v>
      </c>
      <c r="BG14" s="32"/>
      <c r="BH14" s="12"/>
      <c r="BI14" s="29">
        <f t="shared" ca="1" si="18"/>
        <v>0</v>
      </c>
      <c r="BJ14" s="32"/>
      <c r="BK14" s="12"/>
      <c r="BL14" s="29">
        <f t="shared" ca="1" si="19"/>
        <v>0</v>
      </c>
      <c r="BM14" s="32"/>
      <c r="BN14" s="12"/>
      <c r="BO14" s="29">
        <f t="shared" ca="1" si="20"/>
        <v>0</v>
      </c>
      <c r="BP14" s="32"/>
      <c r="BQ14" s="12"/>
      <c r="BR14" s="29">
        <f t="shared" ca="1" si="21"/>
        <v>0</v>
      </c>
      <c r="BS14" s="32"/>
      <c r="BT14" s="12"/>
      <c r="BU14" s="29">
        <f t="shared" ca="1" si="22"/>
        <v>0</v>
      </c>
      <c r="BV14" s="32"/>
      <c r="BW14" s="12"/>
      <c r="BX14" s="29">
        <f t="shared" ca="1" si="23"/>
        <v>0</v>
      </c>
      <c r="BY14" s="32"/>
      <c r="BZ14" s="12"/>
      <c r="CA14" s="29">
        <f t="shared" ca="1" si="24"/>
        <v>0</v>
      </c>
      <c r="CB14" s="32"/>
      <c r="CC14" s="12"/>
      <c r="CD14" s="29">
        <f t="shared" ca="1" si="25"/>
        <v>0</v>
      </c>
      <c r="CE14" s="32"/>
      <c r="CF14" s="12"/>
      <c r="CG14" s="29">
        <f t="shared" ca="1" si="26"/>
        <v>0</v>
      </c>
      <c r="CH14" s="32"/>
      <c r="CI14" s="12"/>
      <c r="CJ14" s="29">
        <f t="shared" ca="1" si="27"/>
        <v>0</v>
      </c>
      <c r="CK14" s="32"/>
      <c r="CL14" s="12"/>
      <c r="CM14" s="29">
        <f t="shared" ca="1" si="28"/>
        <v>0</v>
      </c>
      <c r="CN14" s="32"/>
      <c r="CO14" s="12"/>
      <c r="CP14" s="29">
        <f t="shared" ca="1" si="29"/>
        <v>0</v>
      </c>
      <c r="CQ14" s="32"/>
      <c r="CR14" s="12"/>
      <c r="CS14" s="29">
        <f t="shared" ca="1" si="30"/>
        <v>0</v>
      </c>
      <c r="CT14" s="32"/>
      <c r="CU14" s="12"/>
      <c r="CV14" s="29">
        <f t="shared" ca="1" si="31"/>
        <v>0</v>
      </c>
      <c r="CW14" s="32"/>
      <c r="CX14" s="12"/>
      <c r="CY14" s="29">
        <f t="shared" ca="1" si="32"/>
        <v>0</v>
      </c>
      <c r="CZ14" s="32"/>
      <c r="DA14" s="12"/>
      <c r="DB14" s="29">
        <f t="shared" ca="1" si="33"/>
        <v>0</v>
      </c>
      <c r="DC14" s="32"/>
      <c r="DD14" s="12"/>
      <c r="DE14" s="29">
        <f t="shared" ca="1" si="34"/>
        <v>0</v>
      </c>
      <c r="DF14" s="32"/>
      <c r="DG14" s="12"/>
      <c r="DH14" s="29">
        <f t="shared" ca="1" si="35"/>
        <v>0</v>
      </c>
      <c r="DI14" s="32"/>
      <c r="DJ14" s="12"/>
      <c r="DK14" s="29">
        <f t="shared" ca="1" si="36"/>
        <v>0</v>
      </c>
      <c r="DL14" s="32"/>
      <c r="DM14" s="12"/>
      <c r="DN14" s="29">
        <f t="shared" ca="1" si="37"/>
        <v>0</v>
      </c>
      <c r="DO14" s="32"/>
      <c r="DP14" s="12"/>
      <c r="DQ14" s="29">
        <f t="shared" ca="1" si="38"/>
        <v>0</v>
      </c>
      <c r="DR14" s="32"/>
      <c r="DS14" s="12"/>
      <c r="DT14" s="29">
        <f t="shared" ca="1" si="39"/>
        <v>0</v>
      </c>
      <c r="DU14" s="32"/>
      <c r="DV14" s="12"/>
      <c r="DW14" s="29">
        <f t="shared" ca="1" si="40"/>
        <v>0</v>
      </c>
      <c r="DX14" s="32"/>
      <c r="DY14" s="12"/>
      <c r="DZ14" s="29">
        <f t="shared" ca="1" si="41"/>
        <v>0</v>
      </c>
      <c r="EA14" s="32"/>
      <c r="EB14" s="12"/>
      <c r="EC14" s="29">
        <f t="shared" ca="1" si="42"/>
        <v>0</v>
      </c>
      <c r="ED14" s="32"/>
      <c r="EE14" s="12"/>
      <c r="EF14" s="29">
        <f t="shared" ca="1" si="43"/>
        <v>0</v>
      </c>
      <c r="EG14" s="32"/>
      <c r="EH14" s="43"/>
      <c r="EI14" s="29">
        <f ca="1">IF(EH14&gt;0,ROUND((INDIRECT(ADDRESS(EH14,$EH$7,,,"ТаблицаСоответствия"))+EJ14)*$EH$8,0),)</f>
        <v>0</v>
      </c>
      <c r="EJ14" s="32"/>
      <c r="EK14" s="43"/>
      <c r="EL14" s="29">
        <f ca="1">IF(EK14&gt;0,ROUND((INDIRECT(ADDRESS(EK14,$EK$7,,,"ТаблицаСоответствия"))+EM14)*$EK$8,0),)</f>
        <v>0</v>
      </c>
      <c r="EM14" s="32"/>
      <c r="EN14" s="43"/>
      <c r="EO14" s="29">
        <f ca="1">IF(EN14&gt;0,ROUND((INDIRECT(ADDRESS(EN14,$EN$7,,,"ТаблицаСоответствия"))+EP14)*$EN$8,0),)</f>
        <v>0</v>
      </c>
      <c r="EP14" s="32"/>
      <c r="EQ14" s="202">
        <f t="shared" ca="1" si="44"/>
        <v>54</v>
      </c>
      <c r="ER14" s="191" t="str">
        <f t="shared" si="45"/>
        <v>Поварнин Евений - Калинина Софья</v>
      </c>
      <c r="ES14" s="192"/>
      <c r="ET14" s="193"/>
      <c r="EU14" s="33">
        <f t="shared" ca="1" si="46"/>
        <v>5</v>
      </c>
    </row>
    <row r="15" spans="1:151" ht="15.75" thickBot="1" x14ac:dyDescent="0.3">
      <c r="A15" s="30">
        <f t="shared" si="0"/>
        <v>6</v>
      </c>
      <c r="B15" s="119" t="s">
        <v>38</v>
      </c>
      <c r="C15" s="12"/>
      <c r="D15" s="182">
        <f t="shared" ca="1" si="1"/>
        <v>0</v>
      </c>
      <c r="E15" s="119"/>
      <c r="F15" s="12"/>
      <c r="G15" s="182">
        <f t="shared" ca="1" si="2"/>
        <v>0</v>
      </c>
      <c r="H15" s="119"/>
      <c r="I15" s="12"/>
      <c r="J15" s="182">
        <f t="shared" ca="1" si="3"/>
        <v>0</v>
      </c>
      <c r="K15" s="119"/>
      <c r="L15" s="12"/>
      <c r="M15" s="182">
        <f t="shared" ca="1" si="4"/>
        <v>0</v>
      </c>
      <c r="N15" s="119"/>
      <c r="O15" s="12"/>
      <c r="P15" s="182">
        <f t="shared" ca="1" si="5"/>
        <v>0</v>
      </c>
      <c r="Q15" s="119"/>
      <c r="R15" s="12"/>
      <c r="S15" s="7">
        <f t="shared" ca="1" si="6"/>
        <v>0</v>
      </c>
      <c r="T15" s="119"/>
      <c r="U15" s="12"/>
      <c r="V15" s="120"/>
      <c r="W15" s="119"/>
      <c r="X15" s="12">
        <v>9</v>
      </c>
      <c r="Y15" s="7">
        <f t="shared" ca="1" si="7"/>
        <v>11</v>
      </c>
      <c r="Z15" s="119"/>
      <c r="AA15" s="12">
        <v>7</v>
      </c>
      <c r="AB15" s="120">
        <f t="shared" ca="1" si="8"/>
        <v>17</v>
      </c>
      <c r="AC15" s="119"/>
      <c r="AD15" s="12">
        <v>7</v>
      </c>
      <c r="AE15" s="7">
        <f t="shared" ca="1" si="9"/>
        <v>14</v>
      </c>
      <c r="AF15" s="119"/>
      <c r="AG15" s="12"/>
      <c r="AH15" s="7">
        <f t="shared" ca="1" si="10"/>
        <v>0</v>
      </c>
      <c r="AI15" s="119"/>
      <c r="AJ15" s="12"/>
      <c r="AK15" s="7">
        <f t="shared" ca="1" si="11"/>
        <v>0</v>
      </c>
      <c r="AL15" s="119"/>
      <c r="AM15" s="12"/>
      <c r="AN15" s="7">
        <f t="shared" ca="1" si="12"/>
        <v>0</v>
      </c>
      <c r="AO15" s="119"/>
      <c r="AP15" s="12"/>
      <c r="AQ15" s="7">
        <f t="shared" ca="1" si="13"/>
        <v>0</v>
      </c>
      <c r="AR15" s="119"/>
      <c r="AS15" s="12"/>
      <c r="AT15" s="7">
        <f t="shared" ca="1" si="14"/>
        <v>0</v>
      </c>
      <c r="AU15" s="119"/>
      <c r="AV15" s="12"/>
      <c r="AW15" s="7">
        <f t="shared" ca="1" si="15"/>
        <v>0</v>
      </c>
      <c r="AX15" s="119"/>
      <c r="AY15" s="12"/>
      <c r="AZ15" s="120"/>
      <c r="BA15" s="119"/>
      <c r="BB15" s="12"/>
      <c r="BC15" s="7">
        <f t="shared" ca="1" si="16"/>
        <v>0</v>
      </c>
      <c r="BD15" s="119"/>
      <c r="BE15" s="12"/>
      <c r="BF15" s="7">
        <f t="shared" ca="1" si="17"/>
        <v>0</v>
      </c>
      <c r="BG15" s="119"/>
      <c r="BH15" s="12"/>
      <c r="BI15" s="7">
        <f t="shared" ca="1" si="18"/>
        <v>0</v>
      </c>
      <c r="BJ15" s="119"/>
      <c r="BK15" s="12"/>
      <c r="BL15" s="7">
        <f t="shared" ca="1" si="19"/>
        <v>0</v>
      </c>
      <c r="BM15" s="119"/>
      <c r="BN15" s="12"/>
      <c r="BO15" s="7">
        <f t="shared" ca="1" si="20"/>
        <v>0</v>
      </c>
      <c r="BP15" s="119"/>
      <c r="BQ15" s="12"/>
      <c r="BR15" s="7">
        <f t="shared" ca="1" si="21"/>
        <v>0</v>
      </c>
      <c r="BS15" s="119"/>
      <c r="BT15" s="12"/>
      <c r="BU15" s="7">
        <f t="shared" ca="1" si="22"/>
        <v>0</v>
      </c>
      <c r="BV15" s="119"/>
      <c r="BW15" s="12"/>
      <c r="BX15" s="7">
        <f t="shared" ca="1" si="23"/>
        <v>0</v>
      </c>
      <c r="BY15" s="119"/>
      <c r="BZ15" s="12"/>
      <c r="CA15" s="7">
        <f t="shared" ca="1" si="24"/>
        <v>0</v>
      </c>
      <c r="CB15" s="119"/>
      <c r="CC15" s="12"/>
      <c r="CD15" s="7">
        <f t="shared" ca="1" si="25"/>
        <v>0</v>
      </c>
      <c r="CE15" s="119"/>
      <c r="CF15" s="12"/>
      <c r="CG15" s="29">
        <f t="shared" ca="1" si="26"/>
        <v>0</v>
      </c>
      <c r="CH15" s="119"/>
      <c r="CI15" s="12"/>
      <c r="CJ15" s="29">
        <f t="shared" ca="1" si="27"/>
        <v>0</v>
      </c>
      <c r="CK15" s="119"/>
      <c r="CL15" s="12"/>
      <c r="CM15" s="7">
        <f t="shared" ca="1" si="28"/>
        <v>0</v>
      </c>
      <c r="CN15" s="119"/>
      <c r="CO15" s="12"/>
      <c r="CP15" s="7">
        <f t="shared" ca="1" si="29"/>
        <v>0</v>
      </c>
      <c r="CQ15" s="119"/>
      <c r="CR15" s="12"/>
      <c r="CS15" s="7">
        <f t="shared" ca="1" si="30"/>
        <v>0</v>
      </c>
      <c r="CT15" s="119"/>
      <c r="CU15" s="12"/>
      <c r="CV15" s="7">
        <f t="shared" ca="1" si="31"/>
        <v>0</v>
      </c>
      <c r="CW15" s="119"/>
      <c r="CX15" s="12"/>
      <c r="CY15" s="7">
        <f t="shared" ca="1" si="32"/>
        <v>0</v>
      </c>
      <c r="CZ15" s="119"/>
      <c r="DA15" s="12"/>
      <c r="DB15" s="7">
        <f t="shared" ca="1" si="33"/>
        <v>0</v>
      </c>
      <c r="DC15" s="119"/>
      <c r="DD15" s="12"/>
      <c r="DE15" s="7">
        <f t="shared" ca="1" si="34"/>
        <v>0</v>
      </c>
      <c r="DF15" s="119"/>
      <c r="DG15" s="12"/>
      <c r="DH15" s="7">
        <f t="shared" ca="1" si="35"/>
        <v>0</v>
      </c>
      <c r="DI15" s="119"/>
      <c r="DJ15" s="12"/>
      <c r="DK15" s="7">
        <f t="shared" ca="1" si="36"/>
        <v>0</v>
      </c>
      <c r="DL15" s="119"/>
      <c r="DM15" s="12"/>
      <c r="DN15" s="7">
        <f t="shared" ca="1" si="37"/>
        <v>0</v>
      </c>
      <c r="DO15" s="119"/>
      <c r="DP15" s="12"/>
      <c r="DQ15" s="7">
        <f t="shared" ca="1" si="38"/>
        <v>0</v>
      </c>
      <c r="DR15" s="119"/>
      <c r="DS15" s="12"/>
      <c r="DT15" s="7">
        <f t="shared" ca="1" si="39"/>
        <v>0</v>
      </c>
      <c r="DU15" s="119"/>
      <c r="DV15" s="12"/>
      <c r="DW15" s="7">
        <f t="shared" ca="1" si="40"/>
        <v>0</v>
      </c>
      <c r="DX15" s="119"/>
      <c r="DY15" s="12"/>
      <c r="DZ15" s="7">
        <f t="shared" ca="1" si="41"/>
        <v>0</v>
      </c>
      <c r="EA15" s="119"/>
      <c r="EB15" s="12"/>
      <c r="EC15" s="7">
        <f t="shared" ca="1" si="42"/>
        <v>0</v>
      </c>
      <c r="ED15" s="119"/>
      <c r="EE15" s="12"/>
      <c r="EF15" s="7">
        <f t="shared" ca="1" si="43"/>
        <v>0</v>
      </c>
      <c r="EG15" s="119"/>
      <c r="EH15" s="119"/>
      <c r="EI15" s="120"/>
      <c r="EJ15" s="119"/>
      <c r="EK15" s="119"/>
      <c r="EL15" s="120"/>
      <c r="EM15" s="119"/>
      <c r="EN15" s="119"/>
      <c r="EO15" s="120"/>
      <c r="EP15" s="119"/>
      <c r="EQ15" s="202">
        <f t="shared" ca="1" si="44"/>
        <v>42</v>
      </c>
      <c r="ER15" s="188" t="str">
        <f t="shared" si="45"/>
        <v>Савченко Александр - Новокшонова Полина</v>
      </c>
      <c r="ES15" s="189"/>
      <c r="ET15" s="190"/>
      <c r="EU15" s="33">
        <f t="shared" ca="1" si="46"/>
        <v>6</v>
      </c>
    </row>
    <row r="16" spans="1:151" ht="15.75" thickBot="1" x14ac:dyDescent="0.3">
      <c r="A16" s="30">
        <f t="shared" si="0"/>
        <v>7</v>
      </c>
      <c r="B16" s="31" t="s">
        <v>148</v>
      </c>
      <c r="C16" s="12"/>
      <c r="D16" s="182">
        <f t="shared" ca="1" si="1"/>
        <v>0</v>
      </c>
      <c r="E16" s="9"/>
      <c r="F16" s="12"/>
      <c r="G16" s="182">
        <f t="shared" ca="1" si="2"/>
        <v>0</v>
      </c>
      <c r="H16" s="9"/>
      <c r="I16" s="12"/>
      <c r="J16" s="182">
        <f t="shared" ca="1" si="3"/>
        <v>0</v>
      </c>
      <c r="K16" s="9"/>
      <c r="L16" s="12"/>
      <c r="M16" s="182">
        <f t="shared" ca="1" si="4"/>
        <v>0</v>
      </c>
      <c r="N16" s="9"/>
      <c r="O16" s="12"/>
      <c r="P16" s="182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7">
        <f t="shared" ref="V16:V27" ca="1" si="47">IF(U16&gt;0,ROUND((INDIRECT(ADDRESS(U16,$U$7,,,"ТаблицаСоответствия"))+W16)*$U$8,0),)</f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>
        <v>2</v>
      </c>
      <c r="AE16" s="7">
        <f t="shared" ca="1" si="9"/>
        <v>36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ref="AZ16:AZ27" ca="1" si="48">IF(AY16&gt;0,ROUND((INDIRECT(ADDRESS(AY16,$AY$7,,,"ТаблицаСоответствия"))+BA16)*$AY$8,0),)</f>
        <v>0</v>
      </c>
      <c r="BA16" s="9"/>
      <c r="BB16" s="12"/>
      <c r="BC16" s="7">
        <f t="shared" ca="1" si="16"/>
        <v>0</v>
      </c>
      <c r="BD16" s="9"/>
      <c r="BE16" s="12"/>
      <c r="BF16" s="7">
        <f t="shared" ca="1" si="17"/>
        <v>0</v>
      </c>
      <c r="BG16" s="9"/>
      <c r="BH16" s="12"/>
      <c r="BI16" s="7">
        <f t="shared" ca="1" si="18"/>
        <v>0</v>
      </c>
      <c r="BJ16" s="9"/>
      <c r="BK16" s="12"/>
      <c r="BL16" s="7">
        <f t="shared" ca="1" si="19"/>
        <v>0</v>
      </c>
      <c r="BM16" s="9"/>
      <c r="BN16" s="12"/>
      <c r="BO16" s="7">
        <f t="shared" ca="1" si="20"/>
        <v>0</v>
      </c>
      <c r="BP16" s="9"/>
      <c r="BQ16" s="12"/>
      <c r="BR16" s="7">
        <f t="shared" ca="1" si="21"/>
        <v>0</v>
      </c>
      <c r="BS16" s="9"/>
      <c r="BT16" s="12"/>
      <c r="BU16" s="7">
        <f t="shared" ca="1" si="22"/>
        <v>0</v>
      </c>
      <c r="BV16" s="9"/>
      <c r="BW16" s="12"/>
      <c r="BX16" s="7">
        <f t="shared" ca="1" si="23"/>
        <v>0</v>
      </c>
      <c r="BY16" s="9"/>
      <c r="BZ16" s="12"/>
      <c r="CA16" s="7">
        <f t="shared" ca="1" si="24"/>
        <v>0</v>
      </c>
      <c r="CB16" s="9"/>
      <c r="CC16" s="12"/>
      <c r="CD16" s="7">
        <f t="shared" ca="1" si="25"/>
        <v>0</v>
      </c>
      <c r="CE16" s="9"/>
      <c r="CF16" s="12"/>
      <c r="CG16" s="29">
        <f t="shared" ca="1" si="26"/>
        <v>0</v>
      </c>
      <c r="CH16" s="9"/>
      <c r="CI16" s="12"/>
      <c r="CJ16" s="29">
        <f t="shared" ca="1" si="27"/>
        <v>0</v>
      </c>
      <c r="CK16" s="9"/>
      <c r="CL16" s="12"/>
      <c r="CM16" s="7">
        <f t="shared" ca="1" si="28"/>
        <v>0</v>
      </c>
      <c r="CN16" s="9"/>
      <c r="CO16" s="12"/>
      <c r="CP16" s="7">
        <f t="shared" ca="1" si="29"/>
        <v>0</v>
      </c>
      <c r="CQ16" s="9"/>
      <c r="CR16" s="12"/>
      <c r="CS16" s="7">
        <f t="shared" ca="1" si="30"/>
        <v>0</v>
      </c>
      <c r="CT16" s="9"/>
      <c r="CU16" s="12"/>
      <c r="CV16" s="7">
        <f t="shared" ca="1" si="31"/>
        <v>0</v>
      </c>
      <c r="CW16" s="9"/>
      <c r="CX16" s="12"/>
      <c r="CY16" s="7">
        <f t="shared" ca="1" si="32"/>
        <v>0</v>
      </c>
      <c r="CZ16" s="9"/>
      <c r="DA16" s="12"/>
      <c r="DB16" s="7">
        <f t="shared" ca="1" si="33"/>
        <v>0</v>
      </c>
      <c r="DC16" s="9"/>
      <c r="DD16" s="12"/>
      <c r="DE16" s="7">
        <f t="shared" ca="1" si="34"/>
        <v>0</v>
      </c>
      <c r="DF16" s="9"/>
      <c r="DG16" s="12"/>
      <c r="DH16" s="7">
        <f t="shared" ca="1" si="35"/>
        <v>0</v>
      </c>
      <c r="DI16" s="9"/>
      <c r="DJ16" s="12"/>
      <c r="DK16" s="7">
        <f t="shared" ca="1" si="36"/>
        <v>0</v>
      </c>
      <c r="DL16" s="9"/>
      <c r="DM16" s="12"/>
      <c r="DN16" s="7">
        <f t="shared" ca="1" si="37"/>
        <v>0</v>
      </c>
      <c r="DO16" s="9"/>
      <c r="DP16" s="12"/>
      <c r="DQ16" s="7">
        <f t="shared" ca="1" si="38"/>
        <v>0</v>
      </c>
      <c r="DR16" s="9"/>
      <c r="DS16" s="12"/>
      <c r="DT16" s="7">
        <f t="shared" ca="1" si="39"/>
        <v>0</v>
      </c>
      <c r="DU16" s="9"/>
      <c r="DV16" s="12"/>
      <c r="DW16" s="7">
        <f t="shared" ca="1" si="40"/>
        <v>0</v>
      </c>
      <c r="DX16" s="9"/>
      <c r="DY16" s="12"/>
      <c r="DZ16" s="7">
        <f t="shared" ca="1" si="41"/>
        <v>0</v>
      </c>
      <c r="EA16" s="9"/>
      <c r="EB16" s="12"/>
      <c r="EC16" s="7">
        <f t="shared" ca="1" si="42"/>
        <v>0</v>
      </c>
      <c r="ED16" s="9"/>
      <c r="EE16" s="12"/>
      <c r="EF16" s="7">
        <f t="shared" ca="1" si="43"/>
        <v>0</v>
      </c>
      <c r="EG16" s="9"/>
      <c r="EH16" s="12"/>
      <c r="EI16" s="7">
        <f t="shared" ref="EI16:EI27" ca="1" si="49">IF(EH16&gt;0,ROUND((INDIRECT(ADDRESS(EH16,$EH$7,,,"ТаблицаСоответствия"))+EJ16)*$EH$8,0),)</f>
        <v>0</v>
      </c>
      <c r="EJ16" s="9"/>
      <c r="EK16" s="12"/>
      <c r="EL16" s="7">
        <f t="shared" ref="EL16:EL27" ca="1" si="50">IF(EK16&gt;0,ROUND((INDIRECT(ADDRESS(EK16,$EK$7,,,"ТаблицаСоответствия"))+EM16)*$EK$8,0),)</f>
        <v>0</v>
      </c>
      <c r="EM16" s="9"/>
      <c r="EN16" s="12"/>
      <c r="EO16" s="7">
        <f t="shared" ref="EO16:EO27" ca="1" si="51">IF(EN16&gt;0,ROUND((INDIRECT(ADDRESS(EN16,$EN$7,,,"ТаблицаСоответствия"))+EP16)*$EN$8,0),)</f>
        <v>0</v>
      </c>
      <c r="EP16" s="9"/>
      <c r="EQ16" s="202">
        <f t="shared" ca="1" si="44"/>
        <v>36</v>
      </c>
      <c r="ER16" s="188" t="str">
        <f t="shared" si="45"/>
        <v>Мох Елисей - Захарченко Марианна</v>
      </c>
      <c r="ES16" s="189"/>
      <c r="ET16" s="190"/>
      <c r="EU16" s="33">
        <f t="shared" ca="1" si="46"/>
        <v>7</v>
      </c>
    </row>
    <row r="17" spans="1:152" s="34" customFormat="1" ht="15.75" thickBot="1" x14ac:dyDescent="0.3">
      <c r="A17" s="30">
        <f t="shared" si="0"/>
        <v>8</v>
      </c>
      <c r="B17" s="43" t="s">
        <v>26</v>
      </c>
      <c r="C17" s="12"/>
      <c r="D17" s="182">
        <f t="shared" ca="1" si="1"/>
        <v>0</v>
      </c>
      <c r="E17" s="32"/>
      <c r="F17" s="12"/>
      <c r="G17" s="182">
        <f t="shared" ca="1" si="2"/>
        <v>0</v>
      </c>
      <c r="H17" s="32"/>
      <c r="I17" s="12"/>
      <c r="J17" s="182">
        <f t="shared" ca="1" si="3"/>
        <v>0</v>
      </c>
      <c r="K17" s="32"/>
      <c r="L17" s="12"/>
      <c r="M17" s="182">
        <f t="shared" ca="1" si="4"/>
        <v>0</v>
      </c>
      <c r="N17" s="32"/>
      <c r="O17" s="12"/>
      <c r="P17" s="182">
        <f t="shared" ca="1" si="5"/>
        <v>0</v>
      </c>
      <c r="Q17" s="32"/>
      <c r="R17" s="12"/>
      <c r="S17" s="29">
        <f t="shared" ca="1" si="6"/>
        <v>0</v>
      </c>
      <c r="T17" s="32"/>
      <c r="U17" s="12"/>
      <c r="V17" s="29">
        <f t="shared" ca="1" si="47"/>
        <v>0</v>
      </c>
      <c r="W17" s="32"/>
      <c r="X17" s="12">
        <v>7</v>
      </c>
      <c r="Y17" s="29">
        <f t="shared" ca="1" si="7"/>
        <v>17</v>
      </c>
      <c r="Z17" s="32"/>
      <c r="AA17" s="12"/>
      <c r="AB17" s="29">
        <f t="shared" ca="1" si="8"/>
        <v>0</v>
      </c>
      <c r="AC17" s="32"/>
      <c r="AD17" s="12">
        <v>9</v>
      </c>
      <c r="AE17" s="29">
        <f t="shared" ca="1" si="9"/>
        <v>10</v>
      </c>
      <c r="AF17" s="32"/>
      <c r="AG17" s="12"/>
      <c r="AH17" s="29">
        <f t="shared" ca="1" si="10"/>
        <v>0</v>
      </c>
      <c r="AI17" s="32"/>
      <c r="AJ17" s="12"/>
      <c r="AK17" s="29">
        <f t="shared" ca="1" si="11"/>
        <v>0</v>
      </c>
      <c r="AL17" s="32"/>
      <c r="AM17" s="12"/>
      <c r="AN17" s="29">
        <f t="shared" ca="1" si="12"/>
        <v>0</v>
      </c>
      <c r="AO17" s="32"/>
      <c r="AP17" s="12"/>
      <c r="AQ17" s="7">
        <f t="shared" ca="1" si="13"/>
        <v>0</v>
      </c>
      <c r="AR17" s="32"/>
      <c r="AS17" s="12"/>
      <c r="AT17" s="7">
        <f t="shared" ca="1" si="14"/>
        <v>0</v>
      </c>
      <c r="AU17" s="32"/>
      <c r="AV17" s="12"/>
      <c r="AW17" s="7">
        <f t="shared" ca="1" si="15"/>
        <v>0</v>
      </c>
      <c r="AX17" s="32"/>
      <c r="AY17" s="12"/>
      <c r="AZ17" s="7">
        <f t="shared" ca="1" si="48"/>
        <v>0</v>
      </c>
      <c r="BA17" s="32"/>
      <c r="BB17" s="12"/>
      <c r="BC17" s="7">
        <f t="shared" ca="1" si="16"/>
        <v>0</v>
      </c>
      <c r="BD17" s="32"/>
      <c r="BE17" s="12"/>
      <c r="BF17" s="7">
        <f t="shared" ca="1" si="17"/>
        <v>0</v>
      </c>
      <c r="BG17" s="32"/>
      <c r="BH17" s="12"/>
      <c r="BI17" s="7">
        <f t="shared" ca="1" si="18"/>
        <v>0</v>
      </c>
      <c r="BJ17" s="32"/>
      <c r="BK17" s="12"/>
      <c r="BL17" s="7">
        <f t="shared" ca="1" si="19"/>
        <v>0</v>
      </c>
      <c r="BM17" s="32"/>
      <c r="BN17" s="12"/>
      <c r="BO17" s="7">
        <f t="shared" ca="1" si="20"/>
        <v>0</v>
      </c>
      <c r="BP17" s="32"/>
      <c r="BQ17" s="12"/>
      <c r="BR17" s="29">
        <f t="shared" ca="1" si="21"/>
        <v>0</v>
      </c>
      <c r="BS17" s="32"/>
      <c r="BT17" s="12"/>
      <c r="BU17" s="29">
        <f t="shared" ca="1" si="22"/>
        <v>0</v>
      </c>
      <c r="BV17" s="32"/>
      <c r="BW17" s="12"/>
      <c r="BX17" s="29">
        <f t="shared" ca="1" si="23"/>
        <v>0</v>
      </c>
      <c r="BY17" s="32"/>
      <c r="BZ17" s="12"/>
      <c r="CA17" s="7">
        <f t="shared" ca="1" si="24"/>
        <v>0</v>
      </c>
      <c r="CB17" s="32"/>
      <c r="CC17" s="12"/>
      <c r="CD17" s="7">
        <f t="shared" ca="1" si="25"/>
        <v>0</v>
      </c>
      <c r="CE17" s="32"/>
      <c r="CF17" s="12"/>
      <c r="CG17" s="29">
        <f t="shared" ca="1" si="26"/>
        <v>0</v>
      </c>
      <c r="CH17" s="32"/>
      <c r="CI17" s="12"/>
      <c r="CJ17" s="29">
        <f t="shared" ca="1" si="27"/>
        <v>0</v>
      </c>
      <c r="CK17" s="32"/>
      <c r="CL17" s="12"/>
      <c r="CM17" s="29">
        <f t="shared" ca="1" si="28"/>
        <v>0</v>
      </c>
      <c r="CN17" s="32"/>
      <c r="CO17" s="12"/>
      <c r="CP17" s="29">
        <f t="shared" ca="1" si="29"/>
        <v>0</v>
      </c>
      <c r="CQ17" s="32"/>
      <c r="CR17" s="12"/>
      <c r="CS17" s="29">
        <f t="shared" ca="1" si="30"/>
        <v>0</v>
      </c>
      <c r="CT17" s="32"/>
      <c r="CU17" s="12"/>
      <c r="CV17" s="29">
        <f t="shared" ca="1" si="31"/>
        <v>0</v>
      </c>
      <c r="CW17" s="32"/>
      <c r="CX17" s="12"/>
      <c r="CY17" s="29">
        <f t="shared" ca="1" si="32"/>
        <v>0</v>
      </c>
      <c r="CZ17" s="32"/>
      <c r="DA17" s="12"/>
      <c r="DB17" s="29">
        <f t="shared" ca="1" si="33"/>
        <v>0</v>
      </c>
      <c r="DC17" s="32"/>
      <c r="DD17" s="12"/>
      <c r="DE17" s="29">
        <f t="shared" ca="1" si="34"/>
        <v>0</v>
      </c>
      <c r="DF17" s="32"/>
      <c r="DG17" s="12"/>
      <c r="DH17" s="7">
        <f t="shared" ca="1" si="35"/>
        <v>0</v>
      </c>
      <c r="DI17" s="32"/>
      <c r="DJ17" s="12"/>
      <c r="DK17" s="7">
        <f t="shared" ca="1" si="36"/>
        <v>0</v>
      </c>
      <c r="DL17" s="32"/>
      <c r="DM17" s="12"/>
      <c r="DN17" s="7">
        <f t="shared" ca="1" si="37"/>
        <v>0</v>
      </c>
      <c r="DO17" s="32"/>
      <c r="DP17" s="12"/>
      <c r="DQ17" s="7">
        <f t="shared" ca="1" si="38"/>
        <v>0</v>
      </c>
      <c r="DR17" s="32"/>
      <c r="DS17" s="12"/>
      <c r="DT17" s="7">
        <f t="shared" ca="1" si="39"/>
        <v>0</v>
      </c>
      <c r="DU17" s="32"/>
      <c r="DV17" s="12"/>
      <c r="DW17" s="7">
        <f t="shared" ca="1" si="40"/>
        <v>0</v>
      </c>
      <c r="DX17" s="32"/>
      <c r="DY17" s="12"/>
      <c r="DZ17" s="7">
        <f t="shared" ca="1" si="41"/>
        <v>0</v>
      </c>
      <c r="EA17" s="32"/>
      <c r="EB17" s="12"/>
      <c r="EC17" s="7">
        <f t="shared" ca="1" si="42"/>
        <v>0</v>
      </c>
      <c r="ED17" s="32"/>
      <c r="EE17" s="12"/>
      <c r="EF17" s="7">
        <f t="shared" ca="1" si="43"/>
        <v>0</v>
      </c>
      <c r="EG17" s="32"/>
      <c r="EH17" s="12"/>
      <c r="EI17" s="7">
        <f t="shared" ca="1" si="49"/>
        <v>0</v>
      </c>
      <c r="EJ17" s="32"/>
      <c r="EK17" s="12"/>
      <c r="EL17" s="7">
        <f t="shared" ca="1" si="50"/>
        <v>0</v>
      </c>
      <c r="EM17" s="32"/>
      <c r="EN17" s="12"/>
      <c r="EO17" s="7">
        <f t="shared" ca="1" si="51"/>
        <v>0</v>
      </c>
      <c r="EP17" s="32"/>
      <c r="EQ17" s="202">
        <f t="shared" ca="1" si="44"/>
        <v>27</v>
      </c>
      <c r="ER17" s="188" t="str">
        <f t="shared" si="45"/>
        <v>Малахов Артём - Бельмесова Ольга</v>
      </c>
      <c r="ES17" s="189"/>
      <c r="ET17" s="190"/>
      <c r="EU17" s="33">
        <f t="shared" ca="1" si="46"/>
        <v>8</v>
      </c>
      <c r="EV17"/>
    </row>
    <row r="18" spans="1:152" ht="15.75" thickBot="1" x14ac:dyDescent="0.3">
      <c r="A18" s="30">
        <f t="shared" si="0"/>
        <v>9</v>
      </c>
      <c r="B18" s="43" t="s">
        <v>62</v>
      </c>
      <c r="C18" s="12"/>
      <c r="D18" s="182">
        <f t="shared" ca="1" si="1"/>
        <v>0</v>
      </c>
      <c r="E18" s="32"/>
      <c r="F18" s="12"/>
      <c r="G18" s="182">
        <f t="shared" ca="1" si="2"/>
        <v>0</v>
      </c>
      <c r="H18" s="32"/>
      <c r="I18" s="12"/>
      <c r="J18" s="182">
        <f t="shared" ca="1" si="3"/>
        <v>0</v>
      </c>
      <c r="K18" s="32"/>
      <c r="L18" s="12"/>
      <c r="M18" s="182">
        <f t="shared" ca="1" si="4"/>
        <v>0</v>
      </c>
      <c r="N18" s="32"/>
      <c r="O18" s="12"/>
      <c r="P18" s="182">
        <f t="shared" ca="1" si="5"/>
        <v>0</v>
      </c>
      <c r="Q18" s="32"/>
      <c r="R18" s="12"/>
      <c r="S18" s="29">
        <f t="shared" ca="1" si="6"/>
        <v>0</v>
      </c>
      <c r="T18" s="32"/>
      <c r="U18" s="12"/>
      <c r="V18" s="29">
        <f t="shared" ca="1" si="47"/>
        <v>0</v>
      </c>
      <c r="W18" s="32"/>
      <c r="X18" s="12">
        <v>11</v>
      </c>
      <c r="Y18" s="29">
        <f t="shared" ca="1" si="7"/>
        <v>6</v>
      </c>
      <c r="Z18" s="32"/>
      <c r="AA18" s="12">
        <v>11</v>
      </c>
      <c r="AB18" s="29">
        <f t="shared" ca="1" si="8"/>
        <v>6</v>
      </c>
      <c r="AC18" s="32"/>
      <c r="AD18" s="12">
        <v>8</v>
      </c>
      <c r="AE18" s="29">
        <f t="shared" ca="1" si="9"/>
        <v>12</v>
      </c>
      <c r="AF18" s="32"/>
      <c r="AG18" s="12"/>
      <c r="AH18" s="29">
        <f t="shared" ca="1" si="10"/>
        <v>0</v>
      </c>
      <c r="AI18" s="32"/>
      <c r="AJ18" s="12"/>
      <c r="AK18" s="29">
        <f t="shared" ca="1" si="11"/>
        <v>0</v>
      </c>
      <c r="AL18" s="32"/>
      <c r="AM18" s="12">
        <v>7</v>
      </c>
      <c r="AN18" s="29">
        <f t="shared" ca="1" si="12"/>
        <v>2</v>
      </c>
      <c r="AO18" s="32"/>
      <c r="AP18" s="12"/>
      <c r="AQ18" s="29">
        <f t="shared" ca="1" si="13"/>
        <v>0</v>
      </c>
      <c r="AR18" s="32"/>
      <c r="AS18" s="12"/>
      <c r="AT18" s="29">
        <f t="shared" ca="1" si="14"/>
        <v>0</v>
      </c>
      <c r="AU18" s="32"/>
      <c r="AV18" s="12"/>
      <c r="AW18" s="29">
        <f t="shared" ca="1" si="15"/>
        <v>0</v>
      </c>
      <c r="AX18" s="32"/>
      <c r="AY18" s="12"/>
      <c r="AZ18" s="29">
        <f t="shared" ca="1" si="48"/>
        <v>0</v>
      </c>
      <c r="BA18" s="32"/>
      <c r="BB18" s="12"/>
      <c r="BC18" s="29">
        <f t="shared" ca="1" si="16"/>
        <v>0</v>
      </c>
      <c r="BD18" s="32"/>
      <c r="BE18" s="12"/>
      <c r="BF18" s="29">
        <f t="shared" ca="1" si="17"/>
        <v>0</v>
      </c>
      <c r="BG18" s="32"/>
      <c r="BH18" s="12"/>
      <c r="BI18" s="29">
        <f t="shared" ca="1" si="18"/>
        <v>0</v>
      </c>
      <c r="BJ18" s="32"/>
      <c r="BK18" s="12"/>
      <c r="BL18" s="29">
        <f t="shared" ca="1" si="19"/>
        <v>0</v>
      </c>
      <c r="BM18" s="32"/>
      <c r="BN18" s="12"/>
      <c r="BO18" s="29">
        <f t="shared" ca="1" si="20"/>
        <v>0</v>
      </c>
      <c r="BP18" s="32"/>
      <c r="BQ18" s="12"/>
      <c r="BR18" s="29">
        <f t="shared" ca="1" si="21"/>
        <v>0</v>
      </c>
      <c r="BS18" s="32"/>
      <c r="BT18" s="12"/>
      <c r="BU18" s="29">
        <f t="shared" ca="1" si="22"/>
        <v>0</v>
      </c>
      <c r="BV18" s="32"/>
      <c r="BW18" s="12"/>
      <c r="BX18" s="29">
        <f t="shared" ca="1" si="23"/>
        <v>0</v>
      </c>
      <c r="BY18" s="32"/>
      <c r="BZ18" s="12"/>
      <c r="CA18" s="29">
        <f t="shared" ca="1" si="24"/>
        <v>0</v>
      </c>
      <c r="CB18" s="32"/>
      <c r="CC18" s="12"/>
      <c r="CD18" s="29">
        <f t="shared" ca="1" si="25"/>
        <v>0</v>
      </c>
      <c r="CE18" s="32"/>
      <c r="CF18" s="12"/>
      <c r="CG18" s="29">
        <f t="shared" ca="1" si="26"/>
        <v>0</v>
      </c>
      <c r="CH18" s="32"/>
      <c r="CI18" s="12"/>
      <c r="CJ18" s="29">
        <f t="shared" ca="1" si="27"/>
        <v>0</v>
      </c>
      <c r="CK18" s="32"/>
      <c r="CL18" s="12"/>
      <c r="CM18" s="29">
        <f t="shared" ca="1" si="28"/>
        <v>0</v>
      </c>
      <c r="CN18" s="32"/>
      <c r="CO18" s="12"/>
      <c r="CP18" s="29">
        <f t="shared" ca="1" si="29"/>
        <v>0</v>
      </c>
      <c r="CQ18" s="32"/>
      <c r="CR18" s="12"/>
      <c r="CS18" s="29">
        <f t="shared" ca="1" si="30"/>
        <v>0</v>
      </c>
      <c r="CT18" s="32"/>
      <c r="CU18" s="12"/>
      <c r="CV18" s="29">
        <f t="shared" ca="1" si="31"/>
        <v>0</v>
      </c>
      <c r="CW18" s="32"/>
      <c r="CX18" s="12"/>
      <c r="CY18" s="29">
        <f t="shared" ca="1" si="32"/>
        <v>0</v>
      </c>
      <c r="CZ18" s="32"/>
      <c r="DA18" s="12"/>
      <c r="DB18" s="29">
        <f t="shared" ca="1" si="33"/>
        <v>0</v>
      </c>
      <c r="DC18" s="32"/>
      <c r="DD18" s="12"/>
      <c r="DE18" s="29">
        <f t="shared" ca="1" si="34"/>
        <v>0</v>
      </c>
      <c r="DF18" s="32"/>
      <c r="DG18" s="12"/>
      <c r="DH18" s="29">
        <f t="shared" ca="1" si="35"/>
        <v>0</v>
      </c>
      <c r="DI18" s="32"/>
      <c r="DJ18" s="12"/>
      <c r="DK18" s="29">
        <f t="shared" ca="1" si="36"/>
        <v>0</v>
      </c>
      <c r="DL18" s="32"/>
      <c r="DM18" s="12"/>
      <c r="DN18" s="29">
        <f t="shared" ca="1" si="37"/>
        <v>0</v>
      </c>
      <c r="DO18" s="32"/>
      <c r="DP18" s="12"/>
      <c r="DQ18" s="29">
        <f t="shared" ca="1" si="38"/>
        <v>0</v>
      </c>
      <c r="DR18" s="32"/>
      <c r="DS18" s="12"/>
      <c r="DT18" s="29">
        <f t="shared" ca="1" si="39"/>
        <v>0</v>
      </c>
      <c r="DU18" s="32"/>
      <c r="DV18" s="12"/>
      <c r="DW18" s="29">
        <f t="shared" ca="1" si="40"/>
        <v>0</v>
      </c>
      <c r="DX18" s="32"/>
      <c r="DY18" s="12"/>
      <c r="DZ18" s="29">
        <f t="shared" ca="1" si="41"/>
        <v>0</v>
      </c>
      <c r="EA18" s="32"/>
      <c r="EB18" s="12"/>
      <c r="EC18" s="29">
        <f t="shared" ca="1" si="42"/>
        <v>0</v>
      </c>
      <c r="ED18" s="32"/>
      <c r="EE18" s="12"/>
      <c r="EF18" s="29">
        <f t="shared" ca="1" si="43"/>
        <v>0</v>
      </c>
      <c r="EG18" s="32"/>
      <c r="EH18" s="43"/>
      <c r="EI18" s="29">
        <f t="shared" ca="1" si="49"/>
        <v>0</v>
      </c>
      <c r="EJ18" s="32"/>
      <c r="EK18" s="43"/>
      <c r="EL18" s="29">
        <f t="shared" ca="1" si="50"/>
        <v>0</v>
      </c>
      <c r="EM18" s="32"/>
      <c r="EN18" s="43"/>
      <c r="EO18" s="29">
        <f t="shared" ca="1" si="51"/>
        <v>0</v>
      </c>
      <c r="EP18" s="32"/>
      <c r="EQ18" s="202">
        <f t="shared" ca="1" si="44"/>
        <v>26</v>
      </c>
      <c r="ER18" s="188" t="str">
        <f t="shared" si="45"/>
        <v>Кулькин Никита - Чернова Дарья</v>
      </c>
      <c r="ES18" s="189"/>
      <c r="ET18" s="190"/>
      <c r="EU18" s="33">
        <f t="shared" ca="1" si="46"/>
        <v>9</v>
      </c>
    </row>
    <row r="19" spans="1:152" ht="15.75" thickBot="1" x14ac:dyDescent="0.3">
      <c r="A19" s="30">
        <f t="shared" si="0"/>
        <v>10</v>
      </c>
      <c r="B19" s="68" t="s">
        <v>149</v>
      </c>
      <c r="C19" s="12"/>
      <c r="D19" s="182">
        <f t="shared" ca="1" si="1"/>
        <v>0</v>
      </c>
      <c r="E19" s="9"/>
      <c r="F19" s="12"/>
      <c r="G19" s="182">
        <f t="shared" ca="1" si="2"/>
        <v>0</v>
      </c>
      <c r="H19" s="9"/>
      <c r="I19" s="12"/>
      <c r="J19" s="182">
        <f t="shared" ca="1" si="3"/>
        <v>0</v>
      </c>
      <c r="K19" s="9"/>
      <c r="L19" s="12"/>
      <c r="M19" s="182">
        <f t="shared" ca="1" si="4"/>
        <v>0</v>
      </c>
      <c r="N19" s="9"/>
      <c r="O19" s="12"/>
      <c r="P19" s="182">
        <f t="shared" ca="1" si="5"/>
        <v>0</v>
      </c>
      <c r="Q19" s="9"/>
      <c r="R19" s="12"/>
      <c r="S19" s="7">
        <f t="shared" ca="1" si="6"/>
        <v>0</v>
      </c>
      <c r="T19" s="9"/>
      <c r="U19" s="12"/>
      <c r="V19" s="7">
        <f t="shared" ca="1" si="47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>
        <v>5</v>
      </c>
      <c r="AE19" s="7">
        <f t="shared" ca="1" si="9"/>
        <v>22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48"/>
        <v>0</v>
      </c>
      <c r="BA19" s="9"/>
      <c r="BB19" s="12"/>
      <c r="BC19" s="7">
        <f t="shared" ca="1" si="16"/>
        <v>0</v>
      </c>
      <c r="BD19" s="9"/>
      <c r="BE19" s="12"/>
      <c r="BF19" s="7">
        <f t="shared" ca="1" si="17"/>
        <v>0</v>
      </c>
      <c r="BG19" s="9"/>
      <c r="BH19" s="12"/>
      <c r="BI19" s="7">
        <f t="shared" ca="1" si="18"/>
        <v>0</v>
      </c>
      <c r="BJ19" s="9"/>
      <c r="BK19" s="12"/>
      <c r="BL19" s="7">
        <f t="shared" ca="1" si="19"/>
        <v>0</v>
      </c>
      <c r="BM19" s="9"/>
      <c r="BN19" s="12"/>
      <c r="BO19" s="7">
        <f t="shared" ca="1" si="20"/>
        <v>0</v>
      </c>
      <c r="BP19" s="9"/>
      <c r="BQ19" s="12"/>
      <c r="BR19" s="7">
        <f t="shared" ca="1" si="21"/>
        <v>0</v>
      </c>
      <c r="BS19" s="9"/>
      <c r="BT19" s="12"/>
      <c r="BU19" s="7">
        <f t="shared" ca="1" si="22"/>
        <v>0</v>
      </c>
      <c r="BV19" s="9"/>
      <c r="BW19" s="12"/>
      <c r="BX19" s="7">
        <f t="shared" ca="1" si="23"/>
        <v>0</v>
      </c>
      <c r="BY19" s="9"/>
      <c r="BZ19" s="12"/>
      <c r="CA19" s="7">
        <f t="shared" ca="1" si="24"/>
        <v>0</v>
      </c>
      <c r="CB19" s="9"/>
      <c r="CC19" s="12"/>
      <c r="CD19" s="7">
        <f t="shared" ca="1" si="25"/>
        <v>0</v>
      </c>
      <c r="CE19" s="9"/>
      <c r="CF19" s="12"/>
      <c r="CG19" s="29">
        <f t="shared" ca="1" si="26"/>
        <v>0</v>
      </c>
      <c r="CH19" s="9"/>
      <c r="CI19" s="12"/>
      <c r="CJ19" s="29">
        <f t="shared" ca="1" si="27"/>
        <v>0</v>
      </c>
      <c r="CK19" s="9"/>
      <c r="CL19" s="12"/>
      <c r="CM19" s="7">
        <f t="shared" ca="1" si="28"/>
        <v>0</v>
      </c>
      <c r="CN19" s="9"/>
      <c r="CO19" s="12"/>
      <c r="CP19" s="7">
        <f t="shared" ca="1" si="29"/>
        <v>0</v>
      </c>
      <c r="CQ19" s="9"/>
      <c r="CR19" s="12"/>
      <c r="CS19" s="7">
        <f t="shared" ca="1" si="30"/>
        <v>0</v>
      </c>
      <c r="CT19" s="9"/>
      <c r="CU19" s="12"/>
      <c r="CV19" s="7">
        <f t="shared" ca="1" si="31"/>
        <v>0</v>
      </c>
      <c r="CW19" s="9"/>
      <c r="CX19" s="12"/>
      <c r="CY19" s="7">
        <f t="shared" ca="1" si="32"/>
        <v>0</v>
      </c>
      <c r="CZ19" s="9"/>
      <c r="DA19" s="12"/>
      <c r="DB19" s="7">
        <f t="shared" ca="1" si="33"/>
        <v>0</v>
      </c>
      <c r="DC19" s="9"/>
      <c r="DD19" s="12"/>
      <c r="DE19" s="7">
        <f t="shared" ca="1" si="34"/>
        <v>0</v>
      </c>
      <c r="DF19" s="9"/>
      <c r="DG19" s="12"/>
      <c r="DH19" s="7">
        <f t="shared" ca="1" si="35"/>
        <v>0</v>
      </c>
      <c r="DI19" s="9"/>
      <c r="DJ19" s="12"/>
      <c r="DK19" s="7">
        <f t="shared" ca="1" si="36"/>
        <v>0</v>
      </c>
      <c r="DL19" s="9"/>
      <c r="DM19" s="12"/>
      <c r="DN19" s="7">
        <f t="shared" ca="1" si="37"/>
        <v>0</v>
      </c>
      <c r="DO19" s="9"/>
      <c r="DP19" s="12"/>
      <c r="DQ19" s="7">
        <f t="shared" ca="1" si="38"/>
        <v>0</v>
      </c>
      <c r="DR19" s="9"/>
      <c r="DS19" s="12"/>
      <c r="DT19" s="7">
        <f t="shared" ca="1" si="39"/>
        <v>0</v>
      </c>
      <c r="DU19" s="9"/>
      <c r="DV19" s="12"/>
      <c r="DW19" s="7">
        <f t="shared" ca="1" si="40"/>
        <v>0</v>
      </c>
      <c r="DX19" s="9"/>
      <c r="DY19" s="12"/>
      <c r="DZ19" s="7">
        <f t="shared" ca="1" si="41"/>
        <v>0</v>
      </c>
      <c r="EA19" s="9"/>
      <c r="EB19" s="12"/>
      <c r="EC19" s="7">
        <f t="shared" ca="1" si="42"/>
        <v>0</v>
      </c>
      <c r="ED19" s="9"/>
      <c r="EE19" s="12"/>
      <c r="EF19" s="7">
        <f t="shared" ca="1" si="43"/>
        <v>0</v>
      </c>
      <c r="EG19" s="9"/>
      <c r="EH19" s="12"/>
      <c r="EI19" s="7">
        <f t="shared" ca="1" si="49"/>
        <v>0</v>
      </c>
      <c r="EJ19" s="9"/>
      <c r="EK19" s="12"/>
      <c r="EL19" s="7">
        <f t="shared" ca="1" si="50"/>
        <v>0</v>
      </c>
      <c r="EM19" s="9"/>
      <c r="EN19" s="12"/>
      <c r="EO19" s="7">
        <f t="shared" ca="1" si="51"/>
        <v>0</v>
      </c>
      <c r="EP19" s="9"/>
      <c r="EQ19" s="202">
        <f t="shared" ca="1" si="44"/>
        <v>22</v>
      </c>
      <c r="ER19" s="188" t="str">
        <f t="shared" si="45"/>
        <v>Степанов Василий - Гаева Мария</v>
      </c>
      <c r="ES19" s="189"/>
      <c r="ET19" s="190"/>
      <c r="EU19" s="33">
        <f t="shared" ca="1" si="46"/>
        <v>10</v>
      </c>
    </row>
    <row r="20" spans="1:152" ht="15.75" thickBot="1" x14ac:dyDescent="0.3">
      <c r="A20" s="30">
        <f t="shared" si="0"/>
        <v>11</v>
      </c>
      <c r="B20" s="43" t="s">
        <v>22</v>
      </c>
      <c r="C20" s="12"/>
      <c r="D20" s="182">
        <f t="shared" ca="1" si="1"/>
        <v>0</v>
      </c>
      <c r="E20" s="32"/>
      <c r="F20" s="12"/>
      <c r="G20" s="182">
        <f t="shared" ca="1" si="2"/>
        <v>0</v>
      </c>
      <c r="H20" s="32"/>
      <c r="I20" s="12"/>
      <c r="J20" s="182">
        <f t="shared" ca="1" si="3"/>
        <v>0</v>
      </c>
      <c r="K20" s="32"/>
      <c r="L20" s="12"/>
      <c r="M20" s="182">
        <f t="shared" ca="1" si="4"/>
        <v>0</v>
      </c>
      <c r="N20" s="32"/>
      <c r="O20" s="12"/>
      <c r="P20" s="182">
        <f t="shared" ca="1" si="5"/>
        <v>0</v>
      </c>
      <c r="Q20" s="32"/>
      <c r="R20" s="12"/>
      <c r="S20" s="29">
        <f t="shared" ca="1" si="6"/>
        <v>0</v>
      </c>
      <c r="T20" s="32"/>
      <c r="U20" s="12"/>
      <c r="V20" s="29">
        <f t="shared" ca="1" si="47"/>
        <v>0</v>
      </c>
      <c r="W20" s="32"/>
      <c r="X20" s="12">
        <v>11</v>
      </c>
      <c r="Y20" s="29">
        <f t="shared" ca="1" si="7"/>
        <v>6</v>
      </c>
      <c r="Z20" s="32"/>
      <c r="AA20" s="12"/>
      <c r="AB20" s="29">
        <f t="shared" ca="1" si="8"/>
        <v>0</v>
      </c>
      <c r="AC20" s="32"/>
      <c r="AD20" s="12">
        <v>9</v>
      </c>
      <c r="AE20" s="29">
        <f t="shared" ca="1" si="9"/>
        <v>10</v>
      </c>
      <c r="AF20" s="32"/>
      <c r="AG20" s="12"/>
      <c r="AH20" s="29">
        <f t="shared" ca="1" si="10"/>
        <v>0</v>
      </c>
      <c r="AI20" s="32"/>
      <c r="AJ20" s="12"/>
      <c r="AK20" s="29">
        <f t="shared" ca="1" si="11"/>
        <v>0</v>
      </c>
      <c r="AL20" s="32"/>
      <c r="AM20" s="12"/>
      <c r="AN20" s="29">
        <f t="shared" ca="1" si="12"/>
        <v>0</v>
      </c>
      <c r="AO20" s="32"/>
      <c r="AP20" s="12"/>
      <c r="AQ20" s="29">
        <f t="shared" ca="1" si="13"/>
        <v>0</v>
      </c>
      <c r="AR20" s="32"/>
      <c r="AS20" s="12"/>
      <c r="AT20" s="29">
        <f t="shared" ca="1" si="14"/>
        <v>0</v>
      </c>
      <c r="AU20" s="32"/>
      <c r="AV20" s="12"/>
      <c r="AW20" s="29">
        <f t="shared" ca="1" si="15"/>
        <v>0</v>
      </c>
      <c r="AX20" s="32"/>
      <c r="AY20" s="12"/>
      <c r="AZ20" s="29">
        <f t="shared" ca="1" si="48"/>
        <v>0</v>
      </c>
      <c r="BA20" s="32"/>
      <c r="BB20" s="12"/>
      <c r="BC20" s="29">
        <f t="shared" ca="1" si="16"/>
        <v>0</v>
      </c>
      <c r="BD20" s="32"/>
      <c r="BE20" s="12"/>
      <c r="BF20" s="29">
        <f t="shared" ca="1" si="17"/>
        <v>0</v>
      </c>
      <c r="BG20" s="32"/>
      <c r="BH20" s="12"/>
      <c r="BI20" s="29">
        <f t="shared" ca="1" si="18"/>
        <v>0</v>
      </c>
      <c r="BJ20" s="32"/>
      <c r="BK20" s="12"/>
      <c r="BL20" s="29">
        <f t="shared" ca="1" si="19"/>
        <v>0</v>
      </c>
      <c r="BM20" s="32"/>
      <c r="BN20" s="12"/>
      <c r="BO20" s="29">
        <f t="shared" ca="1" si="20"/>
        <v>0</v>
      </c>
      <c r="BP20" s="32"/>
      <c r="BQ20" s="12"/>
      <c r="BR20" s="29">
        <f t="shared" ca="1" si="21"/>
        <v>0</v>
      </c>
      <c r="BS20" s="32"/>
      <c r="BT20" s="12"/>
      <c r="BU20" s="29">
        <f t="shared" ca="1" si="22"/>
        <v>0</v>
      </c>
      <c r="BV20" s="32"/>
      <c r="BW20" s="12"/>
      <c r="BX20" s="29">
        <f t="shared" ca="1" si="23"/>
        <v>0</v>
      </c>
      <c r="BY20" s="32"/>
      <c r="BZ20" s="12"/>
      <c r="CA20" s="29">
        <f t="shared" ca="1" si="24"/>
        <v>0</v>
      </c>
      <c r="CB20" s="32"/>
      <c r="CC20" s="12"/>
      <c r="CD20" s="29">
        <f t="shared" ca="1" si="25"/>
        <v>0</v>
      </c>
      <c r="CE20" s="32"/>
      <c r="CF20" s="12"/>
      <c r="CG20" s="29">
        <f t="shared" ca="1" si="26"/>
        <v>0</v>
      </c>
      <c r="CH20" s="32"/>
      <c r="CI20" s="12"/>
      <c r="CJ20" s="29">
        <f t="shared" ca="1" si="27"/>
        <v>0</v>
      </c>
      <c r="CK20" s="32"/>
      <c r="CL20" s="12"/>
      <c r="CM20" s="29">
        <f t="shared" ca="1" si="28"/>
        <v>0</v>
      </c>
      <c r="CN20" s="32"/>
      <c r="CO20" s="12"/>
      <c r="CP20" s="29">
        <f t="shared" ca="1" si="29"/>
        <v>0</v>
      </c>
      <c r="CQ20" s="32"/>
      <c r="CR20" s="12"/>
      <c r="CS20" s="29">
        <f t="shared" ca="1" si="30"/>
        <v>0</v>
      </c>
      <c r="CT20" s="32"/>
      <c r="CU20" s="12"/>
      <c r="CV20" s="29">
        <f t="shared" ca="1" si="31"/>
        <v>0</v>
      </c>
      <c r="CW20" s="32"/>
      <c r="CX20" s="12"/>
      <c r="CY20" s="29">
        <f t="shared" ca="1" si="32"/>
        <v>0</v>
      </c>
      <c r="CZ20" s="32"/>
      <c r="DA20" s="12"/>
      <c r="DB20" s="29">
        <f t="shared" ca="1" si="33"/>
        <v>0</v>
      </c>
      <c r="DC20" s="32"/>
      <c r="DD20" s="12"/>
      <c r="DE20" s="29">
        <f t="shared" ca="1" si="34"/>
        <v>0</v>
      </c>
      <c r="DF20" s="32"/>
      <c r="DG20" s="12"/>
      <c r="DH20" s="29">
        <f t="shared" ca="1" si="35"/>
        <v>0</v>
      </c>
      <c r="DI20" s="32"/>
      <c r="DJ20" s="12"/>
      <c r="DK20" s="29">
        <f t="shared" ca="1" si="36"/>
        <v>0</v>
      </c>
      <c r="DL20" s="32"/>
      <c r="DM20" s="12"/>
      <c r="DN20" s="29">
        <f t="shared" ca="1" si="37"/>
        <v>0</v>
      </c>
      <c r="DO20" s="32"/>
      <c r="DP20" s="12"/>
      <c r="DQ20" s="29">
        <f t="shared" ca="1" si="38"/>
        <v>0</v>
      </c>
      <c r="DR20" s="32"/>
      <c r="DS20" s="12"/>
      <c r="DT20" s="29">
        <f t="shared" ca="1" si="39"/>
        <v>0</v>
      </c>
      <c r="DU20" s="32"/>
      <c r="DV20" s="12"/>
      <c r="DW20" s="29">
        <f t="shared" ca="1" si="40"/>
        <v>0</v>
      </c>
      <c r="DX20" s="32"/>
      <c r="DY20" s="12"/>
      <c r="DZ20" s="29">
        <f t="shared" ca="1" si="41"/>
        <v>0</v>
      </c>
      <c r="EA20" s="32"/>
      <c r="EB20" s="12"/>
      <c r="EC20" s="29">
        <f t="shared" ca="1" si="42"/>
        <v>0</v>
      </c>
      <c r="ED20" s="32"/>
      <c r="EE20" s="12"/>
      <c r="EF20" s="29">
        <f t="shared" ca="1" si="43"/>
        <v>0</v>
      </c>
      <c r="EG20" s="32"/>
      <c r="EH20" s="43"/>
      <c r="EI20" s="29">
        <f t="shared" ca="1" si="49"/>
        <v>0</v>
      </c>
      <c r="EJ20" s="32"/>
      <c r="EK20" s="43"/>
      <c r="EL20" s="29">
        <f t="shared" ca="1" si="50"/>
        <v>0</v>
      </c>
      <c r="EM20" s="32"/>
      <c r="EN20" s="43"/>
      <c r="EO20" s="29">
        <f t="shared" ca="1" si="51"/>
        <v>0</v>
      </c>
      <c r="EP20" s="32"/>
      <c r="EQ20" s="202">
        <f t="shared" ca="1" si="44"/>
        <v>16</v>
      </c>
      <c r="ER20" s="188" t="str">
        <f t="shared" si="45"/>
        <v>Коротких Роман - Гизей Ксения</v>
      </c>
      <c r="ES20" s="189"/>
      <c r="ET20" s="190"/>
      <c r="EU20" s="33">
        <f t="shared" ca="1" si="46"/>
        <v>11</v>
      </c>
    </row>
    <row r="21" spans="1:152" ht="15.75" customHeight="1" thickBot="1" x14ac:dyDescent="0.3">
      <c r="A21" s="30">
        <f t="shared" si="0"/>
        <v>12</v>
      </c>
      <c r="B21" s="43" t="s">
        <v>150</v>
      </c>
      <c r="C21" s="12"/>
      <c r="D21" s="182">
        <f t="shared" ca="1" si="1"/>
        <v>0</v>
      </c>
      <c r="E21" s="9"/>
      <c r="F21" s="12"/>
      <c r="G21" s="182">
        <f t="shared" ca="1" si="2"/>
        <v>0</v>
      </c>
      <c r="H21" s="9"/>
      <c r="I21" s="12"/>
      <c r="J21" s="182">
        <f t="shared" ca="1" si="3"/>
        <v>0</v>
      </c>
      <c r="K21" s="9"/>
      <c r="L21" s="12"/>
      <c r="M21" s="182">
        <f t="shared" ca="1" si="4"/>
        <v>0</v>
      </c>
      <c r="N21" s="9"/>
      <c r="O21" s="12"/>
      <c r="P21" s="182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7">
        <f t="shared" ca="1" si="47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>
        <v>9</v>
      </c>
      <c r="AE21" s="7">
        <f t="shared" ca="1" si="9"/>
        <v>10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48"/>
        <v>0</v>
      </c>
      <c r="BA21" s="9"/>
      <c r="BB21" s="12"/>
      <c r="BC21" s="7">
        <f t="shared" ca="1" si="16"/>
        <v>0</v>
      </c>
      <c r="BD21" s="9"/>
      <c r="BE21" s="12"/>
      <c r="BF21" s="7">
        <f t="shared" ca="1" si="17"/>
        <v>0</v>
      </c>
      <c r="BG21" s="9"/>
      <c r="BH21" s="12"/>
      <c r="BI21" s="7">
        <f t="shared" ca="1" si="18"/>
        <v>0</v>
      </c>
      <c r="BJ21" s="9"/>
      <c r="BK21" s="12"/>
      <c r="BL21" s="7">
        <f t="shared" ca="1" si="19"/>
        <v>0</v>
      </c>
      <c r="BM21" s="9"/>
      <c r="BN21" s="12"/>
      <c r="BO21" s="7">
        <f t="shared" ca="1" si="20"/>
        <v>0</v>
      </c>
      <c r="BP21" s="9"/>
      <c r="BQ21" s="12"/>
      <c r="BR21" s="7">
        <f t="shared" ca="1" si="21"/>
        <v>0</v>
      </c>
      <c r="BS21" s="9"/>
      <c r="BT21" s="12"/>
      <c r="BU21" s="7">
        <f t="shared" ca="1" si="22"/>
        <v>0</v>
      </c>
      <c r="BV21" s="9"/>
      <c r="BW21" s="12"/>
      <c r="BX21" s="7">
        <f t="shared" ca="1" si="23"/>
        <v>0</v>
      </c>
      <c r="BY21" s="9"/>
      <c r="BZ21" s="12"/>
      <c r="CA21" s="7">
        <f t="shared" ca="1" si="24"/>
        <v>0</v>
      </c>
      <c r="CB21" s="9"/>
      <c r="CC21" s="12"/>
      <c r="CD21" s="7">
        <f t="shared" ca="1" si="25"/>
        <v>0</v>
      </c>
      <c r="CE21" s="9"/>
      <c r="CF21" s="12"/>
      <c r="CG21" s="29">
        <f t="shared" ca="1" si="26"/>
        <v>0</v>
      </c>
      <c r="CH21" s="9"/>
      <c r="CI21" s="12"/>
      <c r="CJ21" s="29">
        <f t="shared" ca="1" si="27"/>
        <v>0</v>
      </c>
      <c r="CK21" s="9"/>
      <c r="CL21" s="12"/>
      <c r="CM21" s="7">
        <f t="shared" ca="1" si="28"/>
        <v>0</v>
      </c>
      <c r="CN21" s="9"/>
      <c r="CO21" s="12"/>
      <c r="CP21" s="7">
        <f t="shared" ca="1" si="29"/>
        <v>0</v>
      </c>
      <c r="CQ21" s="9"/>
      <c r="CR21" s="12"/>
      <c r="CS21" s="7">
        <f t="shared" ca="1" si="30"/>
        <v>0</v>
      </c>
      <c r="CT21" s="9"/>
      <c r="CU21" s="12"/>
      <c r="CV21" s="7">
        <f t="shared" ca="1" si="31"/>
        <v>0</v>
      </c>
      <c r="CW21" s="9"/>
      <c r="CX21" s="12"/>
      <c r="CY21" s="7">
        <f t="shared" ca="1" si="32"/>
        <v>0</v>
      </c>
      <c r="CZ21" s="9"/>
      <c r="DA21" s="12"/>
      <c r="DB21" s="7">
        <f t="shared" ca="1" si="33"/>
        <v>0</v>
      </c>
      <c r="DC21" s="9"/>
      <c r="DD21" s="12"/>
      <c r="DE21" s="7">
        <f t="shared" ca="1" si="34"/>
        <v>0</v>
      </c>
      <c r="DF21" s="9"/>
      <c r="DG21" s="12"/>
      <c r="DH21" s="7">
        <f t="shared" ca="1" si="35"/>
        <v>0</v>
      </c>
      <c r="DI21" s="9"/>
      <c r="DJ21" s="12"/>
      <c r="DK21" s="7">
        <f t="shared" ca="1" si="36"/>
        <v>0</v>
      </c>
      <c r="DL21" s="9"/>
      <c r="DM21" s="12"/>
      <c r="DN21" s="7">
        <f t="shared" ca="1" si="37"/>
        <v>0</v>
      </c>
      <c r="DO21" s="9"/>
      <c r="DP21" s="12"/>
      <c r="DQ21" s="7">
        <f t="shared" ca="1" si="38"/>
        <v>0</v>
      </c>
      <c r="DR21" s="9"/>
      <c r="DS21" s="12"/>
      <c r="DT21" s="7">
        <f t="shared" ca="1" si="39"/>
        <v>0</v>
      </c>
      <c r="DU21" s="9"/>
      <c r="DV21" s="12"/>
      <c r="DW21" s="7">
        <f t="shared" ca="1" si="40"/>
        <v>0</v>
      </c>
      <c r="DX21" s="9"/>
      <c r="DY21" s="12"/>
      <c r="DZ21" s="7">
        <f t="shared" ca="1" si="41"/>
        <v>0</v>
      </c>
      <c r="EA21" s="9"/>
      <c r="EB21" s="12"/>
      <c r="EC21" s="7">
        <f t="shared" ca="1" si="42"/>
        <v>0</v>
      </c>
      <c r="ED21" s="9"/>
      <c r="EE21" s="12"/>
      <c r="EF21" s="7">
        <f t="shared" ca="1" si="43"/>
        <v>0</v>
      </c>
      <c r="EG21" s="9"/>
      <c r="EH21" s="12"/>
      <c r="EI21" s="7">
        <f t="shared" ca="1" si="49"/>
        <v>0</v>
      </c>
      <c r="EJ21" s="9"/>
      <c r="EK21" s="12"/>
      <c r="EL21" s="7">
        <f t="shared" ca="1" si="50"/>
        <v>0</v>
      </c>
      <c r="EM21" s="9"/>
      <c r="EN21" s="12"/>
      <c r="EO21" s="7">
        <f t="shared" ca="1" si="51"/>
        <v>0</v>
      </c>
      <c r="EP21" s="9"/>
      <c r="EQ21" s="202">
        <f t="shared" ca="1" si="44"/>
        <v>10</v>
      </c>
      <c r="ER21" s="188" t="str">
        <f t="shared" si="45"/>
        <v>Каскевич Марк - Жуйкова Елизавета</v>
      </c>
      <c r="ES21" s="189"/>
      <c r="ET21" s="190"/>
      <c r="EU21" s="33">
        <f t="shared" ca="1" si="46"/>
        <v>12</v>
      </c>
    </row>
    <row r="22" spans="1:152" ht="15.75" customHeight="1" thickBot="1" x14ac:dyDescent="0.3">
      <c r="A22" s="30">
        <f t="shared" si="0"/>
        <v>13</v>
      </c>
      <c r="B22" s="119" t="s">
        <v>99</v>
      </c>
      <c r="C22" s="78"/>
      <c r="D22" s="182">
        <f t="shared" ca="1" si="1"/>
        <v>0</v>
      </c>
      <c r="E22" s="9"/>
      <c r="F22" s="12"/>
      <c r="G22" s="182">
        <f t="shared" ca="1" si="2"/>
        <v>0</v>
      </c>
      <c r="H22" s="9"/>
      <c r="I22" s="12"/>
      <c r="J22" s="182">
        <f t="shared" ca="1" si="3"/>
        <v>0</v>
      </c>
      <c r="K22" s="9"/>
      <c r="L22" s="12"/>
      <c r="M22" s="182">
        <f t="shared" ca="1" si="4"/>
        <v>0</v>
      </c>
      <c r="N22" s="9"/>
      <c r="O22" s="12"/>
      <c r="P22" s="182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7">
        <f t="shared" ca="1" si="47"/>
        <v>0</v>
      </c>
      <c r="W22" s="9"/>
      <c r="X22" s="12"/>
      <c r="Y22" s="7">
        <f t="shared" ca="1" si="7"/>
        <v>0</v>
      </c>
      <c r="Z22" s="9"/>
      <c r="AA22" s="12">
        <v>10</v>
      </c>
      <c r="AB22" s="7">
        <f t="shared" ca="1" si="8"/>
        <v>8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48"/>
        <v>0</v>
      </c>
      <c r="BA22" s="9"/>
      <c r="BB22" s="12"/>
      <c r="BC22" s="7">
        <f t="shared" ca="1" si="16"/>
        <v>0</v>
      </c>
      <c r="BD22" s="9"/>
      <c r="BE22" s="12"/>
      <c r="BF22" s="7">
        <f t="shared" ca="1" si="17"/>
        <v>0</v>
      </c>
      <c r="BG22" s="9"/>
      <c r="BH22" s="12"/>
      <c r="BI22" s="7">
        <f t="shared" ca="1" si="18"/>
        <v>0</v>
      </c>
      <c r="BJ22" s="9"/>
      <c r="BK22" s="12"/>
      <c r="BL22" s="7">
        <f t="shared" ca="1" si="19"/>
        <v>0</v>
      </c>
      <c r="BM22" s="9"/>
      <c r="BN22" s="12"/>
      <c r="BO22" s="7">
        <f t="shared" ca="1" si="20"/>
        <v>0</v>
      </c>
      <c r="BP22" s="9"/>
      <c r="BQ22" s="12"/>
      <c r="BR22" s="7">
        <f t="shared" ca="1" si="21"/>
        <v>0</v>
      </c>
      <c r="BS22" s="9"/>
      <c r="BT22" s="12"/>
      <c r="BU22" s="7">
        <f t="shared" ca="1" si="22"/>
        <v>0</v>
      </c>
      <c r="BV22" s="9"/>
      <c r="BW22" s="12"/>
      <c r="BX22" s="7">
        <f t="shared" ca="1" si="23"/>
        <v>0</v>
      </c>
      <c r="BY22" s="9"/>
      <c r="BZ22" s="12"/>
      <c r="CA22" s="7">
        <f t="shared" ca="1" si="24"/>
        <v>0</v>
      </c>
      <c r="CB22" s="9"/>
      <c r="CC22" s="12"/>
      <c r="CD22" s="7">
        <f t="shared" ca="1" si="25"/>
        <v>0</v>
      </c>
      <c r="CE22" s="9"/>
      <c r="CF22" s="12"/>
      <c r="CG22" s="29">
        <f t="shared" ca="1" si="26"/>
        <v>0</v>
      </c>
      <c r="CH22" s="9"/>
      <c r="CI22" s="12"/>
      <c r="CJ22" s="29">
        <f t="shared" ca="1" si="27"/>
        <v>0</v>
      </c>
      <c r="CK22" s="9"/>
      <c r="CL22" s="12"/>
      <c r="CM22" s="7">
        <f t="shared" ca="1" si="28"/>
        <v>0</v>
      </c>
      <c r="CN22" s="9"/>
      <c r="CO22" s="12"/>
      <c r="CP22" s="7">
        <f t="shared" ca="1" si="29"/>
        <v>0</v>
      </c>
      <c r="CQ22" s="9"/>
      <c r="CR22" s="12"/>
      <c r="CS22" s="7">
        <f t="shared" ca="1" si="30"/>
        <v>0</v>
      </c>
      <c r="CT22" s="9"/>
      <c r="CU22" s="12"/>
      <c r="CV22" s="7">
        <f t="shared" ca="1" si="31"/>
        <v>0</v>
      </c>
      <c r="CW22" s="9"/>
      <c r="CX22" s="12"/>
      <c r="CY22" s="7">
        <f t="shared" ca="1" si="32"/>
        <v>0</v>
      </c>
      <c r="CZ22" s="9"/>
      <c r="DA22" s="12"/>
      <c r="DB22" s="7">
        <f t="shared" ca="1" si="33"/>
        <v>0</v>
      </c>
      <c r="DC22" s="9"/>
      <c r="DD22" s="12"/>
      <c r="DE22" s="7">
        <f t="shared" ca="1" si="34"/>
        <v>0</v>
      </c>
      <c r="DF22" s="9"/>
      <c r="DG22" s="12"/>
      <c r="DH22" s="7">
        <f t="shared" ca="1" si="35"/>
        <v>0</v>
      </c>
      <c r="DI22" s="9"/>
      <c r="DJ22" s="12"/>
      <c r="DK22" s="7">
        <f t="shared" ca="1" si="36"/>
        <v>0</v>
      </c>
      <c r="DL22" s="9"/>
      <c r="DM22" s="12"/>
      <c r="DN22" s="7">
        <f t="shared" ca="1" si="37"/>
        <v>0</v>
      </c>
      <c r="DO22" s="9"/>
      <c r="DP22" s="12"/>
      <c r="DQ22" s="7">
        <f t="shared" ca="1" si="38"/>
        <v>0</v>
      </c>
      <c r="DR22" s="9"/>
      <c r="DS22" s="12"/>
      <c r="DT22" s="7">
        <f t="shared" ca="1" si="39"/>
        <v>0</v>
      </c>
      <c r="DU22" s="9"/>
      <c r="DV22" s="12"/>
      <c r="DW22" s="7">
        <f t="shared" ca="1" si="40"/>
        <v>0</v>
      </c>
      <c r="DX22" s="9"/>
      <c r="DY22" s="12"/>
      <c r="DZ22" s="7">
        <f t="shared" ca="1" si="41"/>
        <v>0</v>
      </c>
      <c r="EA22" s="9"/>
      <c r="EB22" s="12"/>
      <c r="EC22" s="7">
        <f t="shared" ca="1" si="42"/>
        <v>0</v>
      </c>
      <c r="ED22" s="9"/>
      <c r="EE22" s="12"/>
      <c r="EF22" s="7">
        <f t="shared" ca="1" si="43"/>
        <v>0</v>
      </c>
      <c r="EG22" s="9"/>
      <c r="EH22" s="12"/>
      <c r="EI22" s="7">
        <f t="shared" ca="1" si="49"/>
        <v>0</v>
      </c>
      <c r="EJ22" s="9"/>
      <c r="EK22" s="12"/>
      <c r="EL22" s="7">
        <f t="shared" ca="1" si="50"/>
        <v>0</v>
      </c>
      <c r="EM22" s="9"/>
      <c r="EN22" s="12"/>
      <c r="EO22" s="7">
        <f t="shared" ca="1" si="51"/>
        <v>0</v>
      </c>
      <c r="EP22" s="9"/>
      <c r="EQ22" s="202">
        <f t="shared" ca="1" si="44"/>
        <v>8</v>
      </c>
      <c r="ER22" s="188" t="str">
        <f t="shared" si="45"/>
        <v>Верещагин Максим - Галкина Полина</v>
      </c>
      <c r="ES22" s="189"/>
      <c r="ET22" s="190"/>
      <c r="EU22" s="33">
        <f t="shared" ca="1" si="46"/>
        <v>13</v>
      </c>
    </row>
    <row r="23" spans="1:152" ht="15.75" customHeight="1" thickBot="1" x14ac:dyDescent="0.3">
      <c r="A23" s="30">
        <f t="shared" si="0"/>
        <v>14</v>
      </c>
      <c r="B23" s="183" t="s">
        <v>152</v>
      </c>
      <c r="C23" s="78">
        <v>61</v>
      </c>
      <c r="D23" s="182">
        <f t="shared" ca="1" si="1"/>
        <v>18</v>
      </c>
      <c r="E23" s="32"/>
      <c r="F23" s="12"/>
      <c r="G23" s="182">
        <f t="shared" ca="1" si="2"/>
        <v>0</v>
      </c>
      <c r="H23" s="32"/>
      <c r="I23" s="12"/>
      <c r="J23" s="182">
        <f t="shared" ca="1" si="3"/>
        <v>0</v>
      </c>
      <c r="K23" s="32"/>
      <c r="L23" s="12"/>
      <c r="M23" s="182">
        <f t="shared" ca="1" si="4"/>
        <v>0</v>
      </c>
      <c r="N23" s="32"/>
      <c r="O23" s="12"/>
      <c r="P23" s="182">
        <f t="shared" ca="1" si="5"/>
        <v>0</v>
      </c>
      <c r="Q23" s="32"/>
      <c r="R23" s="12"/>
      <c r="S23" s="29">
        <f t="shared" ca="1" si="6"/>
        <v>0</v>
      </c>
      <c r="T23" s="32"/>
      <c r="U23" s="12">
        <v>14</v>
      </c>
      <c r="V23" s="29">
        <f t="shared" ca="1" si="47"/>
        <v>54</v>
      </c>
      <c r="W23" s="32"/>
      <c r="X23" s="12">
        <v>1</v>
      </c>
      <c r="Y23" s="29">
        <f t="shared" ca="1" si="7"/>
        <v>48</v>
      </c>
      <c r="Z23" s="32"/>
      <c r="AA23" s="12">
        <v>1</v>
      </c>
      <c r="AB23" s="29">
        <f t="shared" ca="1" si="8"/>
        <v>48</v>
      </c>
      <c r="AC23" s="32"/>
      <c r="AD23" s="12"/>
      <c r="AE23" s="29">
        <f t="shared" ca="1" si="9"/>
        <v>0</v>
      </c>
      <c r="AF23" s="32"/>
      <c r="AG23" s="12">
        <v>5</v>
      </c>
      <c r="AH23" s="29">
        <f t="shared" ca="1" si="10"/>
        <v>67</v>
      </c>
      <c r="AI23" s="32"/>
      <c r="AJ23" s="12"/>
      <c r="AK23" s="29">
        <f t="shared" ca="1" si="11"/>
        <v>0</v>
      </c>
      <c r="AL23" s="32"/>
      <c r="AM23" s="12">
        <v>1</v>
      </c>
      <c r="AN23" s="29">
        <f t="shared" ca="1" si="12"/>
        <v>12</v>
      </c>
      <c r="AO23" s="32"/>
      <c r="AP23" s="12"/>
      <c r="AQ23" s="29">
        <f t="shared" ca="1" si="13"/>
        <v>0</v>
      </c>
      <c r="AR23" s="32"/>
      <c r="AS23" s="12"/>
      <c r="AT23" s="29">
        <f t="shared" ca="1" si="14"/>
        <v>0</v>
      </c>
      <c r="AU23" s="32"/>
      <c r="AV23" s="12"/>
      <c r="AW23" s="29">
        <f t="shared" ca="1" si="15"/>
        <v>0</v>
      </c>
      <c r="AX23" s="32"/>
      <c r="AY23" s="12"/>
      <c r="AZ23" s="29">
        <f t="shared" ca="1" si="48"/>
        <v>0</v>
      </c>
      <c r="BA23" s="32"/>
      <c r="BB23" s="12"/>
      <c r="BC23" s="29">
        <f t="shared" ca="1" si="16"/>
        <v>0</v>
      </c>
      <c r="BD23" s="32"/>
      <c r="BE23" s="12"/>
      <c r="BF23" s="29">
        <f t="shared" ca="1" si="17"/>
        <v>0</v>
      </c>
      <c r="BG23" s="32"/>
      <c r="BH23" s="12"/>
      <c r="BI23" s="29">
        <f t="shared" ca="1" si="18"/>
        <v>0</v>
      </c>
      <c r="BJ23" s="32"/>
      <c r="BK23" s="12"/>
      <c r="BL23" s="29">
        <f t="shared" ca="1" si="19"/>
        <v>0</v>
      </c>
      <c r="BM23" s="32"/>
      <c r="BN23" s="12"/>
      <c r="BO23" s="29">
        <f t="shared" ca="1" si="20"/>
        <v>0</v>
      </c>
      <c r="BP23" s="32"/>
      <c r="BQ23" s="12"/>
      <c r="BR23" s="29">
        <f t="shared" ca="1" si="21"/>
        <v>0</v>
      </c>
      <c r="BS23" s="32"/>
      <c r="BT23" s="12"/>
      <c r="BU23" s="29">
        <f t="shared" ca="1" si="22"/>
        <v>0</v>
      </c>
      <c r="BV23" s="32"/>
      <c r="BW23" s="12"/>
      <c r="BX23" s="29">
        <f t="shared" ca="1" si="23"/>
        <v>0</v>
      </c>
      <c r="BY23" s="32"/>
      <c r="BZ23" s="12"/>
      <c r="CA23" s="29">
        <f t="shared" ca="1" si="24"/>
        <v>0</v>
      </c>
      <c r="CB23" s="32"/>
      <c r="CC23" s="12"/>
      <c r="CD23" s="29">
        <f t="shared" ca="1" si="25"/>
        <v>0</v>
      </c>
      <c r="CE23" s="32"/>
      <c r="CF23" s="12"/>
      <c r="CG23" s="29">
        <f t="shared" ca="1" si="26"/>
        <v>0</v>
      </c>
      <c r="CH23" s="32"/>
      <c r="CI23" s="12"/>
      <c r="CJ23" s="29">
        <f t="shared" ca="1" si="27"/>
        <v>0</v>
      </c>
      <c r="CK23" s="32"/>
      <c r="CL23" s="12"/>
      <c r="CM23" s="29">
        <f t="shared" ca="1" si="28"/>
        <v>0</v>
      </c>
      <c r="CN23" s="32"/>
      <c r="CO23" s="12"/>
      <c r="CP23" s="29">
        <f t="shared" ca="1" si="29"/>
        <v>0</v>
      </c>
      <c r="CQ23" s="32"/>
      <c r="CR23" s="12"/>
      <c r="CS23" s="29">
        <f t="shared" ca="1" si="30"/>
        <v>0</v>
      </c>
      <c r="CT23" s="32"/>
      <c r="CU23" s="12"/>
      <c r="CV23" s="29">
        <f t="shared" ca="1" si="31"/>
        <v>0</v>
      </c>
      <c r="CW23" s="32"/>
      <c r="CX23" s="12"/>
      <c r="CY23" s="29">
        <f t="shared" ca="1" si="32"/>
        <v>0</v>
      </c>
      <c r="CZ23" s="32"/>
      <c r="DA23" s="12"/>
      <c r="DB23" s="29">
        <f t="shared" ca="1" si="33"/>
        <v>0</v>
      </c>
      <c r="DC23" s="32"/>
      <c r="DD23" s="12"/>
      <c r="DE23" s="29">
        <f t="shared" ca="1" si="34"/>
        <v>0</v>
      </c>
      <c r="DF23" s="32"/>
      <c r="DG23" s="12"/>
      <c r="DH23" s="29">
        <f t="shared" ca="1" si="35"/>
        <v>0</v>
      </c>
      <c r="DI23" s="32"/>
      <c r="DJ23" s="12"/>
      <c r="DK23" s="29">
        <f t="shared" ca="1" si="36"/>
        <v>0</v>
      </c>
      <c r="DL23" s="32"/>
      <c r="DM23" s="12"/>
      <c r="DN23" s="29">
        <f t="shared" ca="1" si="37"/>
        <v>0</v>
      </c>
      <c r="DO23" s="32"/>
      <c r="DP23" s="12"/>
      <c r="DQ23" s="29">
        <f t="shared" ca="1" si="38"/>
        <v>0</v>
      </c>
      <c r="DR23" s="32"/>
      <c r="DS23" s="12"/>
      <c r="DT23" s="29">
        <f t="shared" ca="1" si="39"/>
        <v>0</v>
      </c>
      <c r="DU23" s="32"/>
      <c r="DV23" s="12"/>
      <c r="DW23" s="29">
        <f t="shared" ca="1" si="40"/>
        <v>0</v>
      </c>
      <c r="DX23" s="32"/>
      <c r="DY23" s="12"/>
      <c r="DZ23" s="29">
        <f t="shared" ca="1" si="41"/>
        <v>0</v>
      </c>
      <c r="EA23" s="32"/>
      <c r="EB23" s="12"/>
      <c r="EC23" s="29">
        <f t="shared" ca="1" si="42"/>
        <v>0</v>
      </c>
      <c r="ED23" s="32"/>
      <c r="EE23" s="12"/>
      <c r="EF23" s="29">
        <f t="shared" ca="1" si="43"/>
        <v>0</v>
      </c>
      <c r="EG23" s="32"/>
      <c r="EH23" s="43"/>
      <c r="EI23" s="29">
        <f t="shared" ca="1" si="49"/>
        <v>0</v>
      </c>
      <c r="EJ23" s="32"/>
      <c r="EK23" s="43"/>
      <c r="EL23" s="29">
        <f t="shared" ca="1" si="50"/>
        <v>0</v>
      </c>
      <c r="EM23" s="32"/>
      <c r="EN23" s="43"/>
      <c r="EO23" s="29">
        <f t="shared" ca="1" si="51"/>
        <v>0</v>
      </c>
      <c r="EP23" s="32"/>
      <c r="EQ23" s="202">
        <v>0</v>
      </c>
      <c r="ER23" s="188" t="str">
        <f t="shared" si="45"/>
        <v>Лахтик Александр - Жорник Яна (РАСПАЛАСЬ!)</v>
      </c>
      <c r="ES23" s="189"/>
      <c r="ET23" s="190"/>
      <c r="EU23" s="33">
        <f t="shared" si="46"/>
        <v>0</v>
      </c>
    </row>
    <row r="24" spans="1:152" ht="15.75" customHeight="1" thickBot="1" x14ac:dyDescent="0.3">
      <c r="A24" s="30">
        <f t="shared" si="0"/>
        <v>15</v>
      </c>
      <c r="B24" s="183" t="s">
        <v>153</v>
      </c>
      <c r="C24" s="78"/>
      <c r="D24" s="182">
        <f t="shared" ca="1" si="1"/>
        <v>0</v>
      </c>
      <c r="E24" s="9"/>
      <c r="F24" s="12"/>
      <c r="G24" s="182">
        <f t="shared" ca="1" si="2"/>
        <v>0</v>
      </c>
      <c r="H24" s="9"/>
      <c r="I24" s="12"/>
      <c r="J24" s="182">
        <f t="shared" ca="1" si="3"/>
        <v>0</v>
      </c>
      <c r="K24" s="9"/>
      <c r="L24" s="12"/>
      <c r="M24" s="182">
        <f t="shared" ca="1" si="4"/>
        <v>0</v>
      </c>
      <c r="N24" s="9"/>
      <c r="O24" s="12"/>
      <c r="P24" s="182">
        <f t="shared" ca="1" si="5"/>
        <v>0</v>
      </c>
      <c r="Q24" s="9"/>
      <c r="R24" s="12"/>
      <c r="S24" s="7">
        <f t="shared" ca="1" si="6"/>
        <v>0</v>
      </c>
      <c r="T24" s="9"/>
      <c r="U24" s="12">
        <v>24</v>
      </c>
      <c r="V24" s="7">
        <f t="shared" ca="1" si="47"/>
        <v>22</v>
      </c>
      <c r="W24" s="9"/>
      <c r="X24" s="12">
        <v>2</v>
      </c>
      <c r="Y24" s="7">
        <f t="shared" ca="1" si="7"/>
        <v>42</v>
      </c>
      <c r="Z24" s="9"/>
      <c r="AA24" s="12">
        <v>2</v>
      </c>
      <c r="AB24" s="7">
        <f t="shared" ca="1" si="8"/>
        <v>42</v>
      </c>
      <c r="AC24" s="9"/>
      <c r="AD24" s="12"/>
      <c r="AE24" s="7">
        <f t="shared" ca="1" si="9"/>
        <v>0</v>
      </c>
      <c r="AF24" s="9"/>
      <c r="AG24" s="12"/>
      <c r="AH24" s="7">
        <f t="shared" ca="1" si="10"/>
        <v>0</v>
      </c>
      <c r="AI24" s="9"/>
      <c r="AJ24" s="12"/>
      <c r="AK24" s="7">
        <f t="shared" ca="1" si="11"/>
        <v>0</v>
      </c>
      <c r="AL24" s="9"/>
      <c r="AM24" s="12">
        <v>2</v>
      </c>
      <c r="AN24" s="7">
        <f t="shared" ca="1" si="12"/>
        <v>10</v>
      </c>
      <c r="AO24" s="9"/>
      <c r="AP24" s="12"/>
      <c r="AQ24" s="7">
        <f t="shared" ca="1" si="13"/>
        <v>0</v>
      </c>
      <c r="AR24" s="9"/>
      <c r="AS24" s="12"/>
      <c r="AT24" s="7">
        <f t="shared" ca="1" si="14"/>
        <v>0</v>
      </c>
      <c r="AU24" s="9"/>
      <c r="AV24" s="12"/>
      <c r="AW24" s="7">
        <f t="shared" ca="1" si="15"/>
        <v>0</v>
      </c>
      <c r="AX24" s="9"/>
      <c r="AY24" s="12"/>
      <c r="AZ24" s="7">
        <f t="shared" ca="1" si="48"/>
        <v>0</v>
      </c>
      <c r="BA24" s="9"/>
      <c r="BB24" s="12"/>
      <c r="BC24" s="7">
        <f t="shared" ca="1" si="16"/>
        <v>0</v>
      </c>
      <c r="BD24" s="9"/>
      <c r="BE24" s="12"/>
      <c r="BF24" s="7">
        <f t="shared" ca="1" si="17"/>
        <v>0</v>
      </c>
      <c r="BG24" s="9"/>
      <c r="BH24" s="12"/>
      <c r="BI24" s="7">
        <f t="shared" ca="1" si="18"/>
        <v>0</v>
      </c>
      <c r="BJ24" s="9"/>
      <c r="BK24" s="12"/>
      <c r="BL24" s="7">
        <f t="shared" ca="1" si="19"/>
        <v>0</v>
      </c>
      <c r="BM24" s="9"/>
      <c r="BN24" s="12"/>
      <c r="BO24" s="7">
        <f t="shared" ca="1" si="20"/>
        <v>0</v>
      </c>
      <c r="BP24" s="9"/>
      <c r="BQ24" s="12"/>
      <c r="BR24" s="7">
        <f t="shared" ca="1" si="21"/>
        <v>0</v>
      </c>
      <c r="BS24" s="9"/>
      <c r="BT24" s="12"/>
      <c r="BU24" s="7">
        <f t="shared" ca="1" si="22"/>
        <v>0</v>
      </c>
      <c r="BV24" s="9"/>
      <c r="BW24" s="12"/>
      <c r="BX24" s="7">
        <f t="shared" ca="1" si="23"/>
        <v>0</v>
      </c>
      <c r="BY24" s="9"/>
      <c r="BZ24" s="12"/>
      <c r="CA24" s="7">
        <f t="shared" ca="1" si="24"/>
        <v>0</v>
      </c>
      <c r="CB24" s="9"/>
      <c r="CC24" s="12"/>
      <c r="CD24" s="7">
        <f t="shared" ca="1" si="25"/>
        <v>0</v>
      </c>
      <c r="CE24" s="9"/>
      <c r="CF24" s="12"/>
      <c r="CG24" s="29">
        <f t="shared" ca="1" si="26"/>
        <v>0</v>
      </c>
      <c r="CH24" s="9"/>
      <c r="CI24" s="12"/>
      <c r="CJ24" s="29">
        <f t="shared" ca="1" si="27"/>
        <v>0</v>
      </c>
      <c r="CK24" s="9"/>
      <c r="CL24" s="12"/>
      <c r="CM24" s="7">
        <f t="shared" ca="1" si="28"/>
        <v>0</v>
      </c>
      <c r="CN24" s="9"/>
      <c r="CO24" s="12"/>
      <c r="CP24" s="7">
        <f t="shared" ca="1" si="29"/>
        <v>0</v>
      </c>
      <c r="CQ24" s="9"/>
      <c r="CR24" s="12"/>
      <c r="CS24" s="7">
        <f t="shared" ca="1" si="30"/>
        <v>0</v>
      </c>
      <c r="CT24" s="9"/>
      <c r="CU24" s="12"/>
      <c r="CV24" s="7">
        <f t="shared" ca="1" si="31"/>
        <v>0</v>
      </c>
      <c r="CW24" s="9"/>
      <c r="CX24" s="12"/>
      <c r="CY24" s="7">
        <f t="shared" ca="1" si="32"/>
        <v>0</v>
      </c>
      <c r="CZ24" s="9"/>
      <c r="DA24" s="12"/>
      <c r="DB24" s="7">
        <f t="shared" ca="1" si="33"/>
        <v>0</v>
      </c>
      <c r="DC24" s="9"/>
      <c r="DD24" s="12"/>
      <c r="DE24" s="7">
        <f t="shared" ca="1" si="34"/>
        <v>0</v>
      </c>
      <c r="DF24" s="9"/>
      <c r="DG24" s="12"/>
      <c r="DH24" s="7">
        <f t="shared" ca="1" si="35"/>
        <v>0</v>
      </c>
      <c r="DI24" s="9"/>
      <c r="DJ24" s="12"/>
      <c r="DK24" s="7">
        <f t="shared" ca="1" si="36"/>
        <v>0</v>
      </c>
      <c r="DL24" s="9"/>
      <c r="DM24" s="12"/>
      <c r="DN24" s="7">
        <f t="shared" ca="1" si="37"/>
        <v>0</v>
      </c>
      <c r="DO24" s="9"/>
      <c r="DP24" s="12"/>
      <c r="DQ24" s="7">
        <f t="shared" ca="1" si="38"/>
        <v>0</v>
      </c>
      <c r="DR24" s="9"/>
      <c r="DS24" s="12"/>
      <c r="DT24" s="7">
        <f t="shared" ca="1" si="39"/>
        <v>0</v>
      </c>
      <c r="DU24" s="9"/>
      <c r="DV24" s="12"/>
      <c r="DW24" s="7">
        <f t="shared" ca="1" si="40"/>
        <v>0</v>
      </c>
      <c r="DX24" s="9"/>
      <c r="DY24" s="12"/>
      <c r="DZ24" s="7">
        <f t="shared" ca="1" si="41"/>
        <v>0</v>
      </c>
      <c r="EA24" s="9"/>
      <c r="EB24" s="12"/>
      <c r="EC24" s="7">
        <f t="shared" ca="1" si="42"/>
        <v>0</v>
      </c>
      <c r="ED24" s="9"/>
      <c r="EE24" s="12"/>
      <c r="EF24" s="7">
        <f t="shared" ca="1" si="43"/>
        <v>0</v>
      </c>
      <c r="EG24" s="9"/>
      <c r="EH24" s="12"/>
      <c r="EI24" s="7">
        <f t="shared" ca="1" si="49"/>
        <v>0</v>
      </c>
      <c r="EJ24" s="9"/>
      <c r="EK24" s="12"/>
      <c r="EL24" s="7">
        <f t="shared" ca="1" si="50"/>
        <v>0</v>
      </c>
      <c r="EM24" s="9"/>
      <c r="EN24" s="12"/>
      <c r="EO24" s="7">
        <f t="shared" ca="1" si="51"/>
        <v>0</v>
      </c>
      <c r="EP24" s="9"/>
      <c r="EQ24" s="202">
        <v>0</v>
      </c>
      <c r="ER24" s="213" t="str">
        <f t="shared" ref="ER24" si="52">B24</f>
        <v>Мох Елисей - Марченко Валерия (РАСПАЛАСЬ!)</v>
      </c>
      <c r="ES24" s="214"/>
      <c r="ET24" s="215"/>
      <c r="EU24" s="33">
        <f t="shared" si="46"/>
        <v>0</v>
      </c>
    </row>
    <row r="25" spans="1:152" ht="15.75" customHeight="1" thickBot="1" x14ac:dyDescent="0.3">
      <c r="A25" s="30">
        <f t="shared" si="0"/>
        <v>16</v>
      </c>
      <c r="B25" s="183" t="s">
        <v>151</v>
      </c>
      <c r="C25" s="78"/>
      <c r="D25" s="182">
        <f t="shared" ca="1" si="1"/>
        <v>0</v>
      </c>
      <c r="E25" s="9"/>
      <c r="F25" s="12"/>
      <c r="G25" s="182">
        <f t="shared" ca="1" si="2"/>
        <v>0</v>
      </c>
      <c r="H25" s="9"/>
      <c r="I25" s="12"/>
      <c r="J25" s="182">
        <f t="shared" ca="1" si="3"/>
        <v>0</v>
      </c>
      <c r="K25" s="9"/>
      <c r="L25" s="12"/>
      <c r="M25" s="182">
        <f t="shared" ca="1" si="4"/>
        <v>0</v>
      </c>
      <c r="N25" s="9"/>
      <c r="O25" s="12"/>
      <c r="P25" s="182">
        <f t="shared" ca="1" si="5"/>
        <v>0</v>
      </c>
      <c r="Q25" s="9"/>
      <c r="R25" s="12"/>
      <c r="S25" s="7">
        <f t="shared" ca="1" si="6"/>
        <v>0</v>
      </c>
      <c r="T25" s="9"/>
      <c r="U25" s="12"/>
      <c r="V25" s="7">
        <f t="shared" ca="1" si="47"/>
        <v>0</v>
      </c>
      <c r="W25" s="9"/>
      <c r="X25" s="12">
        <v>3</v>
      </c>
      <c r="Y25" s="7">
        <f t="shared" ca="1" si="7"/>
        <v>36</v>
      </c>
      <c r="Z25" s="9"/>
      <c r="AA25" s="12">
        <v>3</v>
      </c>
      <c r="AB25" s="7">
        <f t="shared" ca="1" si="8"/>
        <v>36</v>
      </c>
      <c r="AC25" s="9"/>
      <c r="AD25" s="12"/>
      <c r="AE25" s="7">
        <f t="shared" ca="1" si="9"/>
        <v>0</v>
      </c>
      <c r="AF25" s="9"/>
      <c r="AG25" s="12">
        <v>9</v>
      </c>
      <c r="AH25" s="7">
        <f t="shared" ca="1" si="10"/>
        <v>42</v>
      </c>
      <c r="AI25" s="9"/>
      <c r="AJ25" s="12"/>
      <c r="AK25" s="7">
        <f t="shared" ca="1" si="11"/>
        <v>0</v>
      </c>
      <c r="AL25" s="9"/>
      <c r="AM25" s="12">
        <v>3</v>
      </c>
      <c r="AN25" s="7">
        <f t="shared" ca="1" si="12"/>
        <v>8</v>
      </c>
      <c r="AO25" s="9"/>
      <c r="AP25" s="12"/>
      <c r="AQ25" s="7">
        <f t="shared" ca="1" si="13"/>
        <v>0</v>
      </c>
      <c r="AR25" s="9"/>
      <c r="AS25" s="12"/>
      <c r="AT25" s="7">
        <f t="shared" ca="1" si="14"/>
        <v>0</v>
      </c>
      <c r="AU25" s="9"/>
      <c r="AV25" s="12"/>
      <c r="AW25" s="7">
        <f t="shared" ca="1" si="15"/>
        <v>0</v>
      </c>
      <c r="AX25" s="9"/>
      <c r="AY25" s="12"/>
      <c r="AZ25" s="7">
        <f t="shared" ca="1" si="48"/>
        <v>0</v>
      </c>
      <c r="BA25" s="9"/>
      <c r="BB25" s="12"/>
      <c r="BC25" s="7">
        <f t="shared" ca="1" si="16"/>
        <v>0</v>
      </c>
      <c r="BD25" s="9"/>
      <c r="BE25" s="12"/>
      <c r="BF25" s="7">
        <f t="shared" ca="1" si="17"/>
        <v>0</v>
      </c>
      <c r="BG25" s="9"/>
      <c r="BH25" s="12"/>
      <c r="BI25" s="7">
        <f t="shared" ca="1" si="18"/>
        <v>0</v>
      </c>
      <c r="BJ25" s="9"/>
      <c r="BK25" s="12"/>
      <c r="BL25" s="7">
        <f t="shared" ca="1" si="19"/>
        <v>0</v>
      </c>
      <c r="BM25" s="9"/>
      <c r="BN25" s="12"/>
      <c r="BO25" s="7">
        <f t="shared" ca="1" si="20"/>
        <v>0</v>
      </c>
      <c r="BP25" s="9"/>
      <c r="BQ25" s="12"/>
      <c r="BR25" s="7">
        <f t="shared" ca="1" si="21"/>
        <v>0</v>
      </c>
      <c r="BS25" s="9"/>
      <c r="BT25" s="12"/>
      <c r="BU25" s="7">
        <f t="shared" ca="1" si="22"/>
        <v>0</v>
      </c>
      <c r="BV25" s="9"/>
      <c r="BW25" s="12"/>
      <c r="BX25" s="7">
        <f t="shared" ca="1" si="23"/>
        <v>0</v>
      </c>
      <c r="BY25" s="9"/>
      <c r="BZ25" s="12"/>
      <c r="CA25" s="7">
        <f t="shared" ca="1" si="24"/>
        <v>0</v>
      </c>
      <c r="CB25" s="9"/>
      <c r="CC25" s="12"/>
      <c r="CD25" s="7">
        <f t="shared" ca="1" si="25"/>
        <v>0</v>
      </c>
      <c r="CE25" s="9"/>
      <c r="CF25" s="12"/>
      <c r="CG25" s="29">
        <f t="shared" ca="1" si="26"/>
        <v>0</v>
      </c>
      <c r="CH25" s="9"/>
      <c r="CI25" s="12"/>
      <c r="CJ25" s="29">
        <f t="shared" ca="1" si="27"/>
        <v>0</v>
      </c>
      <c r="CK25" s="9"/>
      <c r="CL25" s="12"/>
      <c r="CM25" s="7">
        <f t="shared" ca="1" si="28"/>
        <v>0</v>
      </c>
      <c r="CN25" s="9"/>
      <c r="CO25" s="12"/>
      <c r="CP25" s="7">
        <f t="shared" ca="1" si="29"/>
        <v>0</v>
      </c>
      <c r="CQ25" s="9"/>
      <c r="CR25" s="12"/>
      <c r="CS25" s="7">
        <f t="shared" ca="1" si="30"/>
        <v>0</v>
      </c>
      <c r="CT25" s="9"/>
      <c r="CU25" s="12"/>
      <c r="CV25" s="7">
        <f t="shared" ca="1" si="31"/>
        <v>0</v>
      </c>
      <c r="CW25" s="9"/>
      <c r="CX25" s="12"/>
      <c r="CY25" s="7">
        <f t="shared" ca="1" si="32"/>
        <v>0</v>
      </c>
      <c r="CZ25" s="9"/>
      <c r="DA25" s="12"/>
      <c r="DB25" s="7">
        <f t="shared" ca="1" si="33"/>
        <v>0</v>
      </c>
      <c r="DC25" s="9"/>
      <c r="DD25" s="12"/>
      <c r="DE25" s="7">
        <f t="shared" ca="1" si="34"/>
        <v>0</v>
      </c>
      <c r="DF25" s="9"/>
      <c r="DG25" s="12"/>
      <c r="DH25" s="7">
        <f t="shared" ca="1" si="35"/>
        <v>0</v>
      </c>
      <c r="DI25" s="9"/>
      <c r="DJ25" s="12"/>
      <c r="DK25" s="7">
        <f t="shared" ca="1" si="36"/>
        <v>0</v>
      </c>
      <c r="DL25" s="9"/>
      <c r="DM25" s="12"/>
      <c r="DN25" s="7">
        <f t="shared" ca="1" si="37"/>
        <v>0</v>
      </c>
      <c r="DO25" s="9"/>
      <c r="DP25" s="12"/>
      <c r="DQ25" s="7">
        <f t="shared" ca="1" si="38"/>
        <v>0</v>
      </c>
      <c r="DR25" s="9"/>
      <c r="DS25" s="12"/>
      <c r="DT25" s="7">
        <f t="shared" ca="1" si="39"/>
        <v>0</v>
      </c>
      <c r="DU25" s="9"/>
      <c r="DV25" s="12"/>
      <c r="DW25" s="7">
        <f t="shared" ca="1" si="40"/>
        <v>0</v>
      </c>
      <c r="DX25" s="9"/>
      <c r="DY25" s="12"/>
      <c r="DZ25" s="7">
        <f t="shared" ca="1" si="41"/>
        <v>0</v>
      </c>
      <c r="EA25" s="9"/>
      <c r="EB25" s="12"/>
      <c r="EC25" s="7">
        <f t="shared" ca="1" si="42"/>
        <v>0</v>
      </c>
      <c r="ED25" s="9"/>
      <c r="EE25" s="12"/>
      <c r="EF25" s="7">
        <f t="shared" ca="1" si="43"/>
        <v>0</v>
      </c>
      <c r="EG25" s="9"/>
      <c r="EH25" s="12"/>
      <c r="EI25" s="7">
        <f t="shared" ca="1" si="49"/>
        <v>0</v>
      </c>
      <c r="EJ25" s="9"/>
      <c r="EK25" s="12"/>
      <c r="EL25" s="7">
        <f t="shared" ca="1" si="50"/>
        <v>0</v>
      </c>
      <c r="EM25" s="9"/>
      <c r="EN25" s="12"/>
      <c r="EO25" s="7">
        <f t="shared" ca="1" si="51"/>
        <v>0</v>
      </c>
      <c r="EP25" s="9"/>
      <c r="EQ25" s="202">
        <v>0</v>
      </c>
      <c r="ER25" s="239" t="str">
        <f t="shared" ref="ER25:ER26" si="53">B25</f>
        <v>Степанов Василий - Самкова Евгения (РАСПАЛАСЬ!)</v>
      </c>
      <c r="ES25" s="240"/>
      <c r="ET25" s="241"/>
      <c r="EU25" s="33">
        <f t="shared" si="46"/>
        <v>0</v>
      </c>
    </row>
    <row r="26" spans="1:152" ht="15.75" customHeight="1" thickBot="1" x14ac:dyDescent="0.3">
      <c r="A26" s="30">
        <f t="shared" si="0"/>
        <v>17</v>
      </c>
      <c r="B26" s="201" t="s">
        <v>74</v>
      </c>
      <c r="C26" s="78"/>
      <c r="D26" s="182">
        <f t="shared" ca="1" si="1"/>
        <v>0</v>
      </c>
      <c r="E26" s="32"/>
      <c r="F26" s="12"/>
      <c r="G26" s="182">
        <f t="shared" ca="1" si="2"/>
        <v>0</v>
      </c>
      <c r="H26" s="32"/>
      <c r="I26" s="12"/>
      <c r="J26" s="182">
        <f t="shared" ca="1" si="3"/>
        <v>0</v>
      </c>
      <c r="K26" s="32"/>
      <c r="L26" s="12"/>
      <c r="M26" s="182">
        <f t="shared" ca="1" si="4"/>
        <v>0</v>
      </c>
      <c r="N26" s="32"/>
      <c r="O26" s="12"/>
      <c r="P26" s="182">
        <f t="shared" ca="1" si="5"/>
        <v>0</v>
      </c>
      <c r="Q26" s="32"/>
      <c r="R26" s="12"/>
      <c r="S26" s="29">
        <f t="shared" ca="1" si="6"/>
        <v>0</v>
      </c>
      <c r="T26" s="32"/>
      <c r="U26" s="12"/>
      <c r="V26" s="29">
        <f t="shared" ca="1" si="47"/>
        <v>0</v>
      </c>
      <c r="W26" s="32"/>
      <c r="X26" s="12">
        <v>8</v>
      </c>
      <c r="Y26" s="29">
        <f t="shared" ca="1" si="7"/>
        <v>14</v>
      </c>
      <c r="Z26" s="32"/>
      <c r="AA26" s="12"/>
      <c r="AB26" s="29">
        <f t="shared" ca="1" si="8"/>
        <v>0</v>
      </c>
      <c r="AC26" s="32"/>
      <c r="AD26" s="12"/>
      <c r="AE26" s="29">
        <f t="shared" ca="1" si="9"/>
        <v>0</v>
      </c>
      <c r="AF26" s="32"/>
      <c r="AG26" s="12"/>
      <c r="AH26" s="29">
        <f t="shared" ca="1" si="10"/>
        <v>0</v>
      </c>
      <c r="AI26" s="32"/>
      <c r="AJ26" s="12"/>
      <c r="AK26" s="29">
        <f t="shared" ca="1" si="11"/>
        <v>0</v>
      </c>
      <c r="AL26" s="32"/>
      <c r="AM26" s="12"/>
      <c r="AN26" s="29">
        <f t="shared" ca="1" si="12"/>
        <v>0</v>
      </c>
      <c r="AO26" s="32"/>
      <c r="AP26" s="12"/>
      <c r="AQ26" s="29">
        <f t="shared" ca="1" si="13"/>
        <v>0</v>
      </c>
      <c r="AR26" s="32"/>
      <c r="AS26" s="12"/>
      <c r="AT26" s="29">
        <f t="shared" ca="1" si="14"/>
        <v>0</v>
      </c>
      <c r="AU26" s="32"/>
      <c r="AV26" s="12"/>
      <c r="AW26" s="29">
        <f t="shared" ca="1" si="15"/>
        <v>0</v>
      </c>
      <c r="AX26" s="32"/>
      <c r="AY26" s="12"/>
      <c r="AZ26" s="29">
        <f t="shared" ca="1" si="48"/>
        <v>0</v>
      </c>
      <c r="BA26" s="32"/>
      <c r="BB26" s="12"/>
      <c r="BC26" s="29">
        <f t="shared" ca="1" si="16"/>
        <v>0</v>
      </c>
      <c r="BD26" s="32"/>
      <c r="BE26" s="12"/>
      <c r="BF26" s="29">
        <f t="shared" ca="1" si="17"/>
        <v>0</v>
      </c>
      <c r="BG26" s="32"/>
      <c r="BH26" s="12"/>
      <c r="BI26" s="29">
        <f t="shared" ca="1" si="18"/>
        <v>0</v>
      </c>
      <c r="BJ26" s="32"/>
      <c r="BK26" s="12"/>
      <c r="BL26" s="29">
        <f t="shared" ca="1" si="19"/>
        <v>0</v>
      </c>
      <c r="BM26" s="32"/>
      <c r="BN26" s="12"/>
      <c r="BO26" s="29">
        <f t="shared" ca="1" si="20"/>
        <v>0</v>
      </c>
      <c r="BP26" s="32"/>
      <c r="BQ26" s="12"/>
      <c r="BR26" s="29">
        <f t="shared" ca="1" si="21"/>
        <v>0</v>
      </c>
      <c r="BS26" s="32"/>
      <c r="BT26" s="12"/>
      <c r="BU26" s="29">
        <f t="shared" ca="1" si="22"/>
        <v>0</v>
      </c>
      <c r="BV26" s="32"/>
      <c r="BW26" s="12"/>
      <c r="BX26" s="29">
        <f t="shared" ca="1" si="23"/>
        <v>0</v>
      </c>
      <c r="BY26" s="32"/>
      <c r="BZ26" s="12"/>
      <c r="CA26" s="29">
        <f t="shared" ca="1" si="24"/>
        <v>0</v>
      </c>
      <c r="CB26" s="32"/>
      <c r="CC26" s="12"/>
      <c r="CD26" s="29">
        <f t="shared" ca="1" si="25"/>
        <v>0</v>
      </c>
      <c r="CE26" s="32"/>
      <c r="CF26" s="12"/>
      <c r="CG26" s="29">
        <f t="shared" ca="1" si="26"/>
        <v>0</v>
      </c>
      <c r="CH26" s="32"/>
      <c r="CI26" s="12"/>
      <c r="CJ26" s="29">
        <f t="shared" ca="1" si="27"/>
        <v>0</v>
      </c>
      <c r="CK26" s="32"/>
      <c r="CL26" s="12"/>
      <c r="CM26" s="29">
        <f t="shared" ca="1" si="28"/>
        <v>0</v>
      </c>
      <c r="CN26" s="32"/>
      <c r="CO26" s="12"/>
      <c r="CP26" s="29">
        <f t="shared" ca="1" si="29"/>
        <v>0</v>
      </c>
      <c r="CQ26" s="32"/>
      <c r="CR26" s="12"/>
      <c r="CS26" s="29">
        <f t="shared" ca="1" si="30"/>
        <v>0</v>
      </c>
      <c r="CT26" s="32"/>
      <c r="CU26" s="12"/>
      <c r="CV26" s="29">
        <f t="shared" ca="1" si="31"/>
        <v>0</v>
      </c>
      <c r="CW26" s="32"/>
      <c r="CX26" s="12"/>
      <c r="CY26" s="29">
        <f t="shared" ca="1" si="32"/>
        <v>0</v>
      </c>
      <c r="CZ26" s="32"/>
      <c r="DA26" s="12"/>
      <c r="DB26" s="29">
        <f t="shared" ca="1" si="33"/>
        <v>0</v>
      </c>
      <c r="DC26" s="32"/>
      <c r="DD26" s="12"/>
      <c r="DE26" s="29">
        <f t="shared" ca="1" si="34"/>
        <v>0</v>
      </c>
      <c r="DF26" s="32"/>
      <c r="DG26" s="12"/>
      <c r="DH26" s="29">
        <f t="shared" ca="1" si="35"/>
        <v>0</v>
      </c>
      <c r="DI26" s="32"/>
      <c r="DJ26" s="12"/>
      <c r="DK26" s="29">
        <f t="shared" ca="1" si="36"/>
        <v>0</v>
      </c>
      <c r="DL26" s="32"/>
      <c r="DM26" s="12"/>
      <c r="DN26" s="29">
        <f t="shared" ca="1" si="37"/>
        <v>0</v>
      </c>
      <c r="DO26" s="32"/>
      <c r="DP26" s="12"/>
      <c r="DQ26" s="29">
        <f t="shared" ca="1" si="38"/>
        <v>0</v>
      </c>
      <c r="DR26" s="32"/>
      <c r="DS26" s="12"/>
      <c r="DT26" s="29">
        <f t="shared" ca="1" si="39"/>
        <v>0</v>
      </c>
      <c r="DU26" s="32"/>
      <c r="DV26" s="12"/>
      <c r="DW26" s="29">
        <f t="shared" ca="1" si="40"/>
        <v>0</v>
      </c>
      <c r="DX26" s="32"/>
      <c r="DY26" s="12"/>
      <c r="DZ26" s="29">
        <f t="shared" ca="1" si="41"/>
        <v>0</v>
      </c>
      <c r="EA26" s="32"/>
      <c r="EB26" s="12"/>
      <c r="EC26" s="29">
        <f t="shared" ca="1" si="42"/>
        <v>0</v>
      </c>
      <c r="ED26" s="32"/>
      <c r="EE26" s="12"/>
      <c r="EF26" s="29">
        <f t="shared" ca="1" si="43"/>
        <v>0</v>
      </c>
      <c r="EG26" s="32"/>
      <c r="EH26" s="43"/>
      <c r="EI26" s="29">
        <f t="shared" ca="1" si="49"/>
        <v>0</v>
      </c>
      <c r="EJ26" s="32"/>
      <c r="EK26" s="43"/>
      <c r="EL26" s="29">
        <f t="shared" ca="1" si="50"/>
        <v>0</v>
      </c>
      <c r="EM26" s="32"/>
      <c r="EN26" s="43"/>
      <c r="EO26" s="29">
        <f t="shared" ca="1" si="51"/>
        <v>0</v>
      </c>
      <c r="EP26" s="32"/>
      <c r="EQ26" s="202">
        <v>0</v>
      </c>
      <c r="ER26" s="239" t="str">
        <f t="shared" si="53"/>
        <v>Чиянов Сергей - Курумбаева Даяна (РАСПАЛАСЬ!)</v>
      </c>
      <c r="ES26" s="240"/>
      <c r="ET26" s="241"/>
      <c r="EU26" s="33">
        <f t="shared" si="46"/>
        <v>0</v>
      </c>
    </row>
    <row r="27" spans="1:152" ht="15.75" customHeight="1" thickBot="1" x14ac:dyDescent="0.3">
      <c r="A27" s="30">
        <f t="shared" si="0"/>
        <v>18</v>
      </c>
      <c r="B27" s="43"/>
      <c r="C27" s="78"/>
      <c r="D27" s="182">
        <f t="shared" ca="1" si="1"/>
        <v>0</v>
      </c>
      <c r="E27" s="9"/>
      <c r="F27" s="12"/>
      <c r="G27" s="182">
        <f t="shared" ca="1" si="2"/>
        <v>0</v>
      </c>
      <c r="H27" s="9"/>
      <c r="I27" s="12"/>
      <c r="J27" s="182">
        <f t="shared" ca="1" si="3"/>
        <v>0</v>
      </c>
      <c r="K27" s="9"/>
      <c r="L27" s="12"/>
      <c r="M27" s="182">
        <f t="shared" ca="1" si="4"/>
        <v>0</v>
      </c>
      <c r="N27" s="9"/>
      <c r="O27" s="12"/>
      <c r="P27" s="182">
        <f t="shared" ca="1" si="5"/>
        <v>0</v>
      </c>
      <c r="Q27" s="9"/>
      <c r="R27" s="12"/>
      <c r="S27" s="7">
        <f t="shared" ca="1" si="6"/>
        <v>0</v>
      </c>
      <c r="T27" s="9"/>
      <c r="U27" s="12"/>
      <c r="V27" s="7">
        <f t="shared" ca="1" si="47"/>
        <v>0</v>
      </c>
      <c r="W27" s="9"/>
      <c r="X27" s="12"/>
      <c r="Y27" s="7">
        <f t="shared" ca="1" si="7"/>
        <v>0</v>
      </c>
      <c r="Z27" s="9"/>
      <c r="AA27" s="12"/>
      <c r="AB27" s="7">
        <f t="shared" ca="1" si="8"/>
        <v>0</v>
      </c>
      <c r="AC27" s="9"/>
      <c r="AD27" s="12"/>
      <c r="AE27" s="7">
        <f t="shared" ca="1" si="9"/>
        <v>0</v>
      </c>
      <c r="AF27" s="9"/>
      <c r="AG27" s="12"/>
      <c r="AH27" s="7">
        <f t="shared" ca="1" si="10"/>
        <v>0</v>
      </c>
      <c r="AI27" s="9"/>
      <c r="AJ27" s="12"/>
      <c r="AK27" s="7">
        <f t="shared" ca="1" si="11"/>
        <v>0</v>
      </c>
      <c r="AL27" s="9"/>
      <c r="AM27" s="12"/>
      <c r="AN27" s="7">
        <f t="shared" ca="1" si="12"/>
        <v>0</v>
      </c>
      <c r="AO27" s="9"/>
      <c r="AP27" s="12"/>
      <c r="AQ27" s="7">
        <f t="shared" ca="1" si="13"/>
        <v>0</v>
      </c>
      <c r="AR27" s="9"/>
      <c r="AS27" s="12"/>
      <c r="AT27" s="7">
        <f t="shared" ca="1" si="14"/>
        <v>0</v>
      </c>
      <c r="AU27" s="9"/>
      <c r="AV27" s="12"/>
      <c r="AW27" s="7">
        <f t="shared" ca="1" si="15"/>
        <v>0</v>
      </c>
      <c r="AX27" s="9"/>
      <c r="AY27" s="12"/>
      <c r="AZ27" s="7">
        <f t="shared" ca="1" si="48"/>
        <v>0</v>
      </c>
      <c r="BA27" s="9"/>
      <c r="BB27" s="12"/>
      <c r="BC27" s="7">
        <f t="shared" ca="1" si="16"/>
        <v>0</v>
      </c>
      <c r="BD27" s="9"/>
      <c r="BE27" s="12"/>
      <c r="BF27" s="7">
        <f t="shared" ca="1" si="17"/>
        <v>0</v>
      </c>
      <c r="BG27" s="9"/>
      <c r="BH27" s="12"/>
      <c r="BI27" s="7">
        <f t="shared" ca="1" si="18"/>
        <v>0</v>
      </c>
      <c r="BJ27" s="9"/>
      <c r="BK27" s="12"/>
      <c r="BL27" s="7">
        <f t="shared" ca="1" si="19"/>
        <v>0</v>
      </c>
      <c r="BM27" s="9"/>
      <c r="BN27" s="12"/>
      <c r="BO27" s="7">
        <f t="shared" ca="1" si="20"/>
        <v>0</v>
      </c>
      <c r="BP27" s="9"/>
      <c r="BQ27" s="12"/>
      <c r="BR27" s="7">
        <f t="shared" ca="1" si="21"/>
        <v>0</v>
      </c>
      <c r="BS27" s="9"/>
      <c r="BT27" s="12"/>
      <c r="BU27" s="7">
        <f t="shared" ca="1" si="22"/>
        <v>0</v>
      </c>
      <c r="BV27" s="9"/>
      <c r="BW27" s="12"/>
      <c r="BX27" s="7">
        <f t="shared" ca="1" si="23"/>
        <v>0</v>
      </c>
      <c r="BY27" s="9"/>
      <c r="BZ27" s="12"/>
      <c r="CA27" s="7">
        <f t="shared" ca="1" si="24"/>
        <v>0</v>
      </c>
      <c r="CB27" s="9"/>
      <c r="CC27" s="12"/>
      <c r="CD27" s="7">
        <f t="shared" ca="1" si="25"/>
        <v>0</v>
      </c>
      <c r="CE27" s="9"/>
      <c r="CF27" s="12"/>
      <c r="CG27" s="29">
        <f t="shared" ca="1" si="26"/>
        <v>0</v>
      </c>
      <c r="CH27" s="9"/>
      <c r="CI27" s="12"/>
      <c r="CJ27" s="29">
        <f t="shared" ca="1" si="27"/>
        <v>0</v>
      </c>
      <c r="CK27" s="9"/>
      <c r="CL27" s="12"/>
      <c r="CM27" s="7">
        <f t="shared" ca="1" si="28"/>
        <v>0</v>
      </c>
      <c r="CN27" s="9"/>
      <c r="CO27" s="12"/>
      <c r="CP27" s="7">
        <f t="shared" ca="1" si="29"/>
        <v>0</v>
      </c>
      <c r="CQ27" s="9"/>
      <c r="CR27" s="12"/>
      <c r="CS27" s="7">
        <f t="shared" ca="1" si="30"/>
        <v>0</v>
      </c>
      <c r="CT27" s="9"/>
      <c r="CU27" s="12"/>
      <c r="CV27" s="7">
        <f t="shared" ca="1" si="31"/>
        <v>0</v>
      </c>
      <c r="CW27" s="9"/>
      <c r="CX27" s="12"/>
      <c r="CY27" s="7">
        <f t="shared" ca="1" si="32"/>
        <v>0</v>
      </c>
      <c r="CZ27" s="9"/>
      <c r="DA27" s="12"/>
      <c r="DB27" s="7">
        <f t="shared" ca="1" si="33"/>
        <v>0</v>
      </c>
      <c r="DC27" s="9"/>
      <c r="DD27" s="12"/>
      <c r="DE27" s="7">
        <f t="shared" ca="1" si="34"/>
        <v>0</v>
      </c>
      <c r="DF27" s="9"/>
      <c r="DG27" s="12"/>
      <c r="DH27" s="7">
        <f t="shared" ca="1" si="35"/>
        <v>0</v>
      </c>
      <c r="DI27" s="9"/>
      <c r="DJ27" s="12"/>
      <c r="DK27" s="7">
        <f t="shared" ca="1" si="36"/>
        <v>0</v>
      </c>
      <c r="DL27" s="9"/>
      <c r="DM27" s="12"/>
      <c r="DN27" s="7">
        <f t="shared" ca="1" si="37"/>
        <v>0</v>
      </c>
      <c r="DO27" s="9"/>
      <c r="DP27" s="12"/>
      <c r="DQ27" s="7">
        <f t="shared" ca="1" si="38"/>
        <v>0</v>
      </c>
      <c r="DR27" s="9"/>
      <c r="DS27" s="12"/>
      <c r="DT27" s="7">
        <f t="shared" ca="1" si="39"/>
        <v>0</v>
      </c>
      <c r="DU27" s="9"/>
      <c r="DV27" s="12"/>
      <c r="DW27" s="7">
        <f t="shared" ca="1" si="40"/>
        <v>0</v>
      </c>
      <c r="DX27" s="9"/>
      <c r="DY27" s="12"/>
      <c r="DZ27" s="7">
        <f t="shared" ca="1" si="41"/>
        <v>0</v>
      </c>
      <c r="EA27" s="9"/>
      <c r="EB27" s="12"/>
      <c r="EC27" s="7">
        <f t="shared" ca="1" si="42"/>
        <v>0</v>
      </c>
      <c r="ED27" s="9"/>
      <c r="EE27" s="12"/>
      <c r="EF27" s="7">
        <f t="shared" ca="1" si="43"/>
        <v>0</v>
      </c>
      <c r="EG27" s="9"/>
      <c r="EH27" s="12"/>
      <c r="EI27" s="7">
        <f t="shared" ca="1" si="49"/>
        <v>0</v>
      </c>
      <c r="EJ27" s="9"/>
      <c r="EK27" s="12"/>
      <c r="EL27" s="7">
        <f t="shared" ca="1" si="50"/>
        <v>0</v>
      </c>
      <c r="EM27" s="9"/>
      <c r="EN27" s="12"/>
      <c r="EO27" s="7">
        <f t="shared" ca="1" si="51"/>
        <v>0</v>
      </c>
      <c r="EP27" s="9"/>
      <c r="EQ27" s="202">
        <f ca="1">SUM(DE27,CY27,BF27,BI27,BL27,BO27,CA27,V27,CD27,AQ27,AT27,AW27,AZ27,BC27,CG27,CG27,CJ27,DB27,CS27,CV27,CM27,DQ27,DT27,DW27,DZ27,EC27,EI27,CP27,BX27,BU27,AN27,BR27,AE27,AH27,AK27,D27,G27,J27,M27,P27,S27,Y27,AB27,DH27,DK27,DN27,EF27,EL27,EO27,)</f>
        <v>0</v>
      </c>
      <c r="ER27" s="239">
        <f t="shared" ref="ER27" si="54">B27</f>
        <v>0</v>
      </c>
      <c r="ES27" s="240"/>
      <c r="ET27" s="241"/>
      <c r="EU27" s="33">
        <f t="shared" ca="1" si="46"/>
        <v>0</v>
      </c>
    </row>
  </sheetData>
  <sortState ref="B10:EQ27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</mergeCells>
  <conditionalFormatting sqref="EU10:EU27">
    <cfRule type="cellIs" dxfId="281" priority="31" stopIfTrue="1" operator="equal">
      <formula>3</formula>
    </cfRule>
    <cfRule type="cellIs" dxfId="280" priority="32" stopIfTrue="1" operator="equal">
      <formula>2</formula>
    </cfRule>
    <cfRule type="cellIs" dxfId="279" priority="3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topLeftCell="A8" zoomScale="134" zoomScaleNormal="70" workbookViewId="0">
      <selection activeCell="B22" sqref="B22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38" width="6.42578125" hidden="1" customWidth="1"/>
    <col min="39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45" t="s">
        <v>114</v>
      </c>
      <c r="D5" s="246"/>
      <c r="E5" s="247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112</v>
      </c>
      <c r="AH5" s="246"/>
      <c r="AI5" s="248"/>
      <c r="AJ5" s="245"/>
      <c r="AK5" s="246"/>
      <c r="AL5" s="247"/>
      <c r="AM5" s="245" t="s">
        <v>125</v>
      </c>
      <c r="AN5" s="246"/>
      <c r="AO5" s="248"/>
      <c r="AP5" s="245"/>
      <c r="AQ5" s="246"/>
      <c r="AR5" s="248"/>
      <c r="AS5" s="245"/>
      <c r="AT5" s="246"/>
      <c r="AU5" s="247"/>
      <c r="AV5" s="245"/>
      <c r="AW5" s="246"/>
      <c r="AX5" s="247"/>
      <c r="AY5" s="245"/>
      <c r="AZ5" s="246"/>
      <c r="BA5" s="247"/>
      <c r="BB5" s="245"/>
      <c r="BC5" s="246"/>
      <c r="BD5" s="247"/>
      <c r="BE5" s="245"/>
      <c r="BF5" s="246"/>
      <c r="BG5" s="247"/>
      <c r="BH5" s="245"/>
      <c r="BI5" s="246"/>
      <c r="BJ5" s="247"/>
      <c r="BK5" s="245"/>
      <c r="BL5" s="246"/>
      <c r="BM5" s="247"/>
      <c r="BN5" s="245"/>
      <c r="BO5" s="246"/>
      <c r="BP5" s="247"/>
      <c r="BQ5" s="245"/>
      <c r="BR5" s="246"/>
      <c r="BS5" s="247"/>
      <c r="BT5" s="245"/>
      <c r="BU5" s="246"/>
      <c r="BV5" s="248"/>
      <c r="BW5" s="245"/>
      <c r="BX5" s="246"/>
      <c r="BY5" s="248"/>
      <c r="BZ5" s="245"/>
      <c r="CA5" s="246"/>
      <c r="CB5" s="248"/>
      <c r="CC5" s="245"/>
      <c r="CD5" s="246"/>
      <c r="CE5" s="248"/>
      <c r="CF5" s="245"/>
      <c r="CG5" s="246"/>
      <c r="CH5" s="248"/>
      <c r="CI5" s="245"/>
      <c r="CJ5" s="246"/>
      <c r="CK5" s="248"/>
      <c r="CL5" s="245"/>
      <c r="CM5" s="246"/>
      <c r="CN5" s="248"/>
      <c r="CO5" s="245"/>
      <c r="CP5" s="246"/>
      <c r="CQ5" s="248"/>
      <c r="CR5" s="245"/>
      <c r="CS5" s="246"/>
      <c r="CT5" s="248"/>
      <c r="CU5" s="245"/>
      <c r="CV5" s="246"/>
      <c r="CW5" s="248"/>
      <c r="CX5" s="245"/>
      <c r="CY5" s="246"/>
      <c r="CZ5" s="248"/>
      <c r="DA5" s="258"/>
      <c r="DB5" s="259"/>
      <c r="DC5" s="260"/>
      <c r="DD5" s="258"/>
      <c r="DE5" s="259"/>
      <c r="DF5" s="260"/>
      <c r="DG5" s="258"/>
      <c r="DH5" s="259"/>
      <c r="DI5" s="260"/>
      <c r="DJ5" s="258"/>
      <c r="DK5" s="259"/>
      <c r="DL5" s="260"/>
      <c r="DM5" s="258"/>
      <c r="DN5" s="259"/>
      <c r="DO5" s="260"/>
      <c r="DP5" s="258"/>
      <c r="DQ5" s="259"/>
      <c r="DR5" s="260"/>
      <c r="DS5" s="258"/>
      <c r="DT5" s="259"/>
      <c r="DU5" s="260"/>
      <c r="DV5" s="258"/>
      <c r="DW5" s="259"/>
      <c r="DX5" s="260"/>
      <c r="DY5" s="258"/>
      <c r="DZ5" s="259"/>
      <c r="EA5" s="260"/>
      <c r="EB5" s="258"/>
      <c r="EC5" s="259"/>
      <c r="ED5" s="260"/>
      <c r="EE5" s="258"/>
      <c r="EF5" s="259"/>
      <c r="EG5" s="260"/>
      <c r="EH5" s="258"/>
      <c r="EI5" s="259"/>
      <c r="EJ5" s="260"/>
      <c r="EK5" s="258"/>
      <c r="EL5" s="259"/>
      <c r="EM5" s="260"/>
      <c r="EN5" s="258"/>
      <c r="EO5" s="259"/>
      <c r="EP5" s="260"/>
    </row>
    <row r="6" spans="1:151" ht="15.75" thickBot="1" x14ac:dyDescent="0.3">
      <c r="A6" s="1"/>
      <c r="B6" s="41" t="s">
        <v>1</v>
      </c>
      <c r="C6" s="255">
        <v>131</v>
      </c>
      <c r="D6" s="256"/>
      <c r="E6" s="248"/>
      <c r="F6" s="252"/>
      <c r="G6" s="253"/>
      <c r="H6" s="254"/>
      <c r="I6" s="255"/>
      <c r="J6" s="256"/>
      <c r="K6" s="257"/>
      <c r="L6" s="255">
        <v>98</v>
      </c>
      <c r="M6" s="256"/>
      <c r="N6" s="257"/>
      <c r="O6" s="255"/>
      <c r="P6" s="256"/>
      <c r="Q6" s="248"/>
      <c r="R6" s="255"/>
      <c r="S6" s="256"/>
      <c r="T6" s="248"/>
      <c r="U6" s="255">
        <v>33</v>
      </c>
      <c r="V6" s="256"/>
      <c r="W6" s="248"/>
      <c r="X6" s="255">
        <v>12</v>
      </c>
      <c r="Y6" s="256"/>
      <c r="Z6" s="248"/>
      <c r="AA6" s="255">
        <v>10</v>
      </c>
      <c r="AB6" s="256"/>
      <c r="AC6" s="248"/>
      <c r="AD6" s="255">
        <v>11</v>
      </c>
      <c r="AE6" s="256"/>
      <c r="AF6" s="248"/>
      <c r="AG6" s="255">
        <v>26</v>
      </c>
      <c r="AH6" s="256"/>
      <c r="AI6" s="248"/>
      <c r="AJ6" s="255"/>
      <c r="AK6" s="256"/>
      <c r="AL6" s="248"/>
      <c r="AM6" s="255">
        <v>7</v>
      </c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57"/>
      <c r="BK6" s="255"/>
      <c r="BL6" s="256"/>
      <c r="BM6" s="257"/>
      <c r="BN6" s="255"/>
      <c r="BO6" s="256"/>
      <c r="BP6" s="257"/>
      <c r="BQ6" s="255"/>
      <c r="BR6" s="256"/>
      <c r="BS6" s="248"/>
      <c r="BT6" s="255"/>
      <c r="BU6" s="256"/>
      <c r="BV6" s="248"/>
      <c r="BW6" s="255"/>
      <c r="BX6" s="256"/>
      <c r="BY6" s="248"/>
      <c r="BZ6" s="255"/>
      <c r="CA6" s="256"/>
      <c r="CB6" s="257"/>
      <c r="CC6" s="255"/>
      <c r="CD6" s="256"/>
      <c r="CE6" s="248"/>
      <c r="CF6" s="255"/>
      <c r="CG6" s="256"/>
      <c r="CH6" s="248"/>
      <c r="CI6" s="255"/>
      <c r="CJ6" s="256"/>
      <c r="CK6" s="248"/>
      <c r="CL6" s="261"/>
      <c r="CM6" s="262"/>
      <c r="CN6" s="260"/>
      <c r="CO6" s="261"/>
      <c r="CP6" s="262"/>
      <c r="CQ6" s="260"/>
      <c r="CR6" s="261"/>
      <c r="CS6" s="262"/>
      <c r="CT6" s="260"/>
      <c r="CU6" s="261"/>
      <c r="CV6" s="262"/>
      <c r="CW6" s="260"/>
      <c r="CX6" s="261"/>
      <c r="CY6" s="262"/>
      <c r="CZ6" s="260"/>
      <c r="DA6" s="261"/>
      <c r="DB6" s="262"/>
      <c r="DC6" s="260"/>
      <c r="DD6" s="261"/>
      <c r="DE6" s="262"/>
      <c r="DF6" s="260"/>
      <c r="DG6" s="261"/>
      <c r="DH6" s="262"/>
      <c r="DI6" s="260"/>
      <c r="DJ6" s="261"/>
      <c r="DK6" s="262"/>
      <c r="DL6" s="260"/>
      <c r="DM6" s="261"/>
      <c r="DN6" s="262"/>
      <c r="DO6" s="260"/>
      <c r="DP6" s="261"/>
      <c r="DQ6" s="262"/>
      <c r="DR6" s="260"/>
      <c r="DS6" s="261"/>
      <c r="DT6" s="262"/>
      <c r="DU6" s="260"/>
      <c r="DV6" s="261"/>
      <c r="DW6" s="262"/>
      <c r="DX6" s="260"/>
      <c r="DY6" s="261"/>
      <c r="DZ6" s="262"/>
      <c r="EA6" s="260"/>
      <c r="EB6" s="261"/>
      <c r="EC6" s="262"/>
      <c r="ED6" s="260"/>
      <c r="EE6" s="261"/>
      <c r="EF6" s="262"/>
      <c r="EG6" s="260"/>
      <c r="EH6" s="261"/>
      <c r="EI6" s="262"/>
      <c r="EJ6" s="260"/>
      <c r="EK6" s="261"/>
      <c r="EL6" s="262"/>
      <c r="EM6" s="260"/>
      <c r="EN6" s="261"/>
      <c r="EO6" s="262"/>
      <c r="EP6" s="260"/>
    </row>
    <row r="7" spans="1:151" ht="15.75" thickBot="1" x14ac:dyDescent="0.3">
      <c r="A7" s="1"/>
      <c r="B7" s="41" t="s">
        <v>5</v>
      </c>
      <c r="C7" s="263">
        <v>5</v>
      </c>
      <c r="D7" s="264"/>
      <c r="E7" s="265"/>
      <c r="F7" s="266"/>
      <c r="G7" s="267"/>
      <c r="H7" s="268"/>
      <c r="I7" s="263"/>
      <c r="J7" s="264"/>
      <c r="K7" s="269"/>
      <c r="L7" s="263">
        <v>5</v>
      </c>
      <c r="M7" s="264"/>
      <c r="N7" s="269"/>
      <c r="O7" s="263"/>
      <c r="P7" s="264"/>
      <c r="Q7" s="265"/>
      <c r="R7" s="263"/>
      <c r="S7" s="264"/>
      <c r="T7" s="265"/>
      <c r="U7" s="263">
        <v>4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2</v>
      </c>
      <c r="AE7" s="264"/>
      <c r="AF7" s="265"/>
      <c r="AG7" s="263">
        <v>3</v>
      </c>
      <c r="AH7" s="264"/>
      <c r="AI7" s="265"/>
      <c r="AJ7" s="263"/>
      <c r="AK7" s="264"/>
      <c r="AL7" s="265"/>
      <c r="AM7" s="263">
        <v>1</v>
      </c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9"/>
      <c r="BK7" s="263"/>
      <c r="BL7" s="264"/>
      <c r="BM7" s="269"/>
      <c r="BN7" s="263"/>
      <c r="BO7" s="264"/>
      <c r="BP7" s="269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9"/>
      <c r="CC7" s="263"/>
      <c r="CD7" s="264"/>
      <c r="CE7" s="265"/>
      <c r="CF7" s="263"/>
      <c r="CG7" s="264"/>
      <c r="CH7" s="265"/>
      <c r="CI7" s="263"/>
      <c r="CJ7" s="264"/>
      <c r="CK7" s="265"/>
      <c r="CL7" s="270"/>
      <c r="CM7" s="271"/>
      <c r="CN7" s="272"/>
      <c r="CO7" s="270"/>
      <c r="CP7" s="271"/>
      <c r="CQ7" s="272"/>
      <c r="CR7" s="270"/>
      <c r="CS7" s="271"/>
      <c r="CT7" s="272"/>
      <c r="CU7" s="270"/>
      <c r="CV7" s="271"/>
      <c r="CW7" s="272"/>
      <c r="CX7" s="270"/>
      <c r="CY7" s="271"/>
      <c r="CZ7" s="272"/>
      <c r="DA7" s="270"/>
      <c r="DB7" s="271"/>
      <c r="DC7" s="272"/>
      <c r="DD7" s="270"/>
      <c r="DE7" s="271"/>
      <c r="DF7" s="272"/>
      <c r="DG7" s="270"/>
      <c r="DH7" s="271"/>
      <c r="DI7" s="272"/>
      <c r="DJ7" s="270"/>
      <c r="DK7" s="271"/>
      <c r="DL7" s="272"/>
      <c r="DM7" s="270"/>
      <c r="DN7" s="271"/>
      <c r="DO7" s="272"/>
      <c r="DP7" s="270"/>
      <c r="DQ7" s="271"/>
      <c r="DR7" s="272"/>
      <c r="DS7" s="270"/>
      <c r="DT7" s="271"/>
      <c r="DU7" s="272"/>
      <c r="DV7" s="270"/>
      <c r="DW7" s="271"/>
      <c r="DX7" s="272"/>
      <c r="DY7" s="270"/>
      <c r="DZ7" s="271"/>
      <c r="EA7" s="272"/>
      <c r="EB7" s="270"/>
      <c r="EC7" s="271"/>
      <c r="ED7" s="272"/>
      <c r="EE7" s="270"/>
      <c r="EF7" s="271"/>
      <c r="EG7" s="272"/>
      <c r="EH7" s="270"/>
      <c r="EI7" s="271"/>
      <c r="EJ7" s="272"/>
      <c r="EK7" s="270"/>
      <c r="EL7" s="271"/>
      <c r="EM7" s="272"/>
      <c r="EN7" s="270"/>
      <c r="EO7" s="271"/>
      <c r="EP7" s="272"/>
    </row>
    <row r="8" spans="1:151" ht="15.75" thickBot="1" x14ac:dyDescent="0.3">
      <c r="A8" s="1"/>
      <c r="B8" s="6" t="s">
        <v>0</v>
      </c>
      <c r="C8" s="255">
        <v>1.8</v>
      </c>
      <c r="D8" s="256"/>
      <c r="E8" s="248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1.6</v>
      </c>
      <c r="AH8" s="262"/>
      <c r="AI8" s="260"/>
      <c r="AJ8" s="255"/>
      <c r="AK8" s="256"/>
      <c r="AL8" s="248"/>
      <c r="AM8" s="255">
        <v>1</v>
      </c>
      <c r="AN8" s="256"/>
      <c r="AO8" s="248"/>
      <c r="AP8" s="261"/>
      <c r="AQ8" s="262"/>
      <c r="AR8" s="260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57"/>
      <c r="BK8" s="255"/>
      <c r="BL8" s="256"/>
      <c r="BM8" s="257"/>
      <c r="BN8" s="255"/>
      <c r="BO8" s="256"/>
      <c r="BP8" s="257"/>
      <c r="BQ8" s="255"/>
      <c r="BR8" s="256"/>
      <c r="BS8" s="257"/>
      <c r="BT8" s="255"/>
      <c r="BU8" s="256"/>
      <c r="BV8" s="257"/>
      <c r="BW8" s="255"/>
      <c r="BX8" s="256"/>
      <c r="BY8" s="257"/>
      <c r="BZ8" s="255"/>
      <c r="CA8" s="256"/>
      <c r="CB8" s="257"/>
      <c r="CC8" s="255"/>
      <c r="CD8" s="256"/>
      <c r="CE8" s="248"/>
      <c r="CF8" s="261"/>
      <c r="CG8" s="262"/>
      <c r="CH8" s="260"/>
      <c r="CI8" s="261"/>
      <c r="CJ8" s="262"/>
      <c r="CK8" s="260"/>
      <c r="CL8" s="261"/>
      <c r="CM8" s="262"/>
      <c r="CN8" s="260"/>
      <c r="CO8" s="261"/>
      <c r="CP8" s="262"/>
      <c r="CQ8" s="260"/>
      <c r="CR8" s="261"/>
      <c r="CS8" s="262"/>
      <c r="CT8" s="260"/>
      <c r="CU8" s="261"/>
      <c r="CV8" s="262"/>
      <c r="CW8" s="260"/>
      <c r="CX8" s="261"/>
      <c r="CY8" s="262"/>
      <c r="CZ8" s="260"/>
      <c r="DA8" s="261"/>
      <c r="DB8" s="262"/>
      <c r="DC8" s="260"/>
      <c r="DD8" s="261"/>
      <c r="DE8" s="262"/>
      <c r="DF8" s="260"/>
      <c r="DG8" s="261"/>
      <c r="DH8" s="262"/>
      <c r="DI8" s="260"/>
      <c r="DJ8" s="261"/>
      <c r="DK8" s="262"/>
      <c r="DL8" s="260"/>
      <c r="DM8" s="261"/>
      <c r="DN8" s="262"/>
      <c r="DO8" s="260"/>
      <c r="DP8" s="261"/>
      <c r="DQ8" s="262"/>
      <c r="DR8" s="260"/>
      <c r="DS8" s="261"/>
      <c r="DT8" s="262"/>
      <c r="DU8" s="260"/>
      <c r="DV8" s="261"/>
      <c r="DW8" s="262"/>
      <c r="DX8" s="260"/>
      <c r="DY8" s="261"/>
      <c r="DZ8" s="262"/>
      <c r="EA8" s="260"/>
      <c r="EB8" s="261"/>
      <c r="EC8" s="262"/>
      <c r="ED8" s="260"/>
      <c r="EE8" s="261"/>
      <c r="EF8" s="262"/>
      <c r="EG8" s="260"/>
      <c r="EH8" s="261"/>
      <c r="EI8" s="262"/>
      <c r="EJ8" s="260"/>
      <c r="EK8" s="261"/>
      <c r="EL8" s="262"/>
      <c r="EM8" s="260"/>
      <c r="EN8" s="261"/>
      <c r="EO8" s="262"/>
      <c r="EP8" s="260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74" t="s">
        <v>8</v>
      </c>
      <c r="ES9" s="274"/>
      <c r="ET9" s="274"/>
      <c r="EU9" s="194" t="s">
        <v>9</v>
      </c>
    </row>
    <row r="10" spans="1:151" s="34" customFormat="1" ht="15.75" thickBot="1" x14ac:dyDescent="0.3">
      <c r="A10" s="30">
        <f t="shared" ref="A10:A26" si="0">A9+1</f>
        <v>1</v>
      </c>
      <c r="B10" s="3" t="s">
        <v>98</v>
      </c>
      <c r="C10" s="12"/>
      <c r="D10" s="182">
        <f ca="1">IF(C10&gt;0,(INDIRECT(ADDRESS(C10,$C$7,,,"ТаблицаСоответствия"))+E10)*$C$8,)</f>
        <v>0</v>
      </c>
      <c r="E10" s="32"/>
      <c r="F10" s="12"/>
      <c r="G10" s="134">
        <f ca="1">IF(F10&gt;0,(INDIRECT(ADDRESS(F10,$F$7,,,"ТаблицаСоответствия"))+H10)*$F$8,)</f>
        <v>0</v>
      </c>
      <c r="H10" s="32"/>
      <c r="I10" s="12"/>
      <c r="J10" s="134">
        <f ca="1">IF(I10&gt;0,(INDIRECT(ADDRESS(I10,$I$7,,,"ТаблицаСоответствия"))+K10)*$I$8,)</f>
        <v>0</v>
      </c>
      <c r="K10" s="32"/>
      <c r="L10" s="12">
        <v>41</v>
      </c>
      <c r="M10" s="134">
        <f ca="1">IF(L10&gt;0,(INDIRECT(ADDRESS(L10,$L$7,,,"ТаблицаСоответствия"))+N10)*$L$8,)</f>
        <v>32.4</v>
      </c>
      <c r="N10" s="32"/>
      <c r="O10" s="12"/>
      <c r="P10" s="134">
        <f ca="1">IF(O10&gt;0,(INDIRECT(ADDRESS(O10,$O$7,,,"ТаблицаСоответствия"))+Q10)*$O$8,)</f>
        <v>0</v>
      </c>
      <c r="Q10" s="32"/>
      <c r="R10" s="12"/>
      <c r="S10" s="29">
        <f ca="1">IF(R10&gt;0,ROUND((INDIRECT(ADDRESS(R10,$R$7,,,"ТаблицаСоответствия"))+T10)*$R$8,0),)</f>
        <v>0</v>
      </c>
      <c r="T10" s="32"/>
      <c r="U10" s="12"/>
      <c r="V10" s="29">
        <f ca="1">IF(U10&gt;0,ROUND((INDIRECT(ADDRESS(U10,$U$7,,,"ТаблицаСоответствия"))+W10)*$U$8,0),)</f>
        <v>0</v>
      </c>
      <c r="W10" s="32"/>
      <c r="X10" s="12">
        <v>7</v>
      </c>
      <c r="Y10" s="29">
        <f ca="1">IF(X10&gt;0,ROUND((INDIRECT(ADDRESS(X10,$X$7,,,"ТаблицаСоответствия"))+Z10)*$X$8,0),)</f>
        <v>17</v>
      </c>
      <c r="Z10" s="32"/>
      <c r="AA10" s="12">
        <v>4</v>
      </c>
      <c r="AB10" s="29">
        <f ca="1">IF(AA10&gt;0,ROUND((INDIRECT(ADDRESS(AA10,$AA$7,,,"ТаблицаСоответствия"))+AC10)*$AA$8,0),)</f>
        <v>31</v>
      </c>
      <c r="AC10" s="32"/>
      <c r="AD10" s="12">
        <v>1</v>
      </c>
      <c r="AE10" s="29">
        <f ca="1">IF(AD10&gt;0,ROUND((INDIRECT(ADDRESS(AD10,$AD$7,,,"ТаблицаСоответствия"))+AF10)*$AD$8,0),)</f>
        <v>41</v>
      </c>
      <c r="AF10" s="32"/>
      <c r="AG10" s="12">
        <v>14</v>
      </c>
      <c r="AH10" s="29">
        <f ca="1">IF(AG10&gt;0,ROUND((INDIRECT(ADDRESS(AG10,$AG$7,,,"ТаблицаСоответствия"))+AI10)*$AG$8,0),)</f>
        <v>19</v>
      </c>
      <c r="AI10" s="32"/>
      <c r="AJ10" s="12"/>
      <c r="AK10" s="29">
        <f ca="1">IF(AJ10&gt;0,ROUND((INDIRECT(ADDRESS(AJ10,$AJ$7,,,"ТаблицаСоответствия"))+AL10)*$AJ$8,0),)</f>
        <v>0</v>
      </c>
      <c r="AL10" s="32"/>
      <c r="AM10" s="12">
        <v>5</v>
      </c>
      <c r="AN10" s="29">
        <f ca="1">IF(AM10&gt;0,ROUND((INDIRECT(ADDRESS(AM10,$AM$7,,,"ТаблицаСоответствия"))+AO10)*$AM$8,0),)</f>
        <v>4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144.4</v>
      </c>
      <c r="ER10" s="278" t="str">
        <f t="shared" ref="ER10:ER22" si="1">B10</f>
        <v>Севостьянов Илья - Шипицына Анастасия</v>
      </c>
      <c r="ES10" s="279"/>
      <c r="ET10" s="280"/>
      <c r="EU10" s="33">
        <f ca="1">IF(EQ10&gt;0,RANK(EQ10,$EQ$10:$EQ$26),0)</f>
        <v>1</v>
      </c>
    </row>
    <row r="11" spans="1:151" s="34" customFormat="1" ht="15.75" thickBot="1" x14ac:dyDescent="0.3">
      <c r="A11" s="30">
        <f t="shared" si="0"/>
        <v>2</v>
      </c>
      <c r="B11" s="119" t="s">
        <v>60</v>
      </c>
      <c r="C11" s="12"/>
      <c r="D11" s="182">
        <f ca="1">IF(C11&gt;0,(INDIRECT(ADDRESS(C11,$C$7,,,"ТаблицаСоответствия"))+E11)*$C$8,)</f>
        <v>0</v>
      </c>
      <c r="E11" s="9"/>
      <c r="F11" s="12"/>
      <c r="G11" s="134">
        <f ca="1">IF(F11&gt;0,(INDIRECT(ADDRESS(F11,$F$7,,,"ТаблицаСоответствия"))+H11)*$F$8,)</f>
        <v>0</v>
      </c>
      <c r="H11" s="9"/>
      <c r="I11" s="12"/>
      <c r="J11" s="134">
        <f ca="1">IF(I11&gt;0,(INDIRECT(ADDRESS(I11,$I$7,,,"ТаблицаСоответствия"))+K11)*$I$8,)</f>
        <v>0</v>
      </c>
      <c r="K11" s="9"/>
      <c r="L11" s="12">
        <v>76</v>
      </c>
      <c r="M11" s="134">
        <f ca="1">IF(L11&gt;0,(INDIRECT(ADDRESS(L11,$L$7,,,"ТаблицаСоответствия"))+N11)*$L$8,)</f>
        <v>18</v>
      </c>
      <c r="N11" s="9"/>
      <c r="O11" s="12"/>
      <c r="P11" s="134">
        <f ca="1">IF(O11&gt;0,(INDIRECT(ADDRESS(O11,$O$7,,,"ТаблицаСоответствия"))+Q11)*$O$8,)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>
        <v>6</v>
      </c>
      <c r="Y11" s="7">
        <f ca="1">IF(X11&gt;0,ROUND((INDIRECT(ADDRESS(X11,$X$7,,,"ТаблицаСоответствия"))+Z11)*$X$8,0),)</f>
        <v>20</v>
      </c>
      <c r="Z11" s="9"/>
      <c r="AA11" s="12">
        <v>5</v>
      </c>
      <c r="AB11" s="7">
        <f ca="1">IF(AA11&gt;0,ROUND((INDIRECT(ADDRESS(AA11,$AA$7,,,"ТаблицаСоответствия"))+AC11)*$AA$8,0),)</f>
        <v>25</v>
      </c>
      <c r="AC11" s="9"/>
      <c r="AD11" s="12">
        <v>3</v>
      </c>
      <c r="AE11" s="7">
        <f ca="1">IF(AD11&gt;0,ROUND((INDIRECT(ADDRESS(AD11,$AD$7,,,"ТаблицаСоответствия"))+AF11)*$AD$8,0),)</f>
        <v>31</v>
      </c>
      <c r="AF11" s="9"/>
      <c r="AG11" s="12"/>
      <c r="AH11" s="7">
        <f ca="1">IF(AG11&gt;0,ROUND((INDIRECT(ADDRESS(AG11,$AG$7,,,"ТаблицаСоответствия"))+AI11)*$AG$8,0),)</f>
        <v>0</v>
      </c>
      <c r="AI11" s="9"/>
      <c r="AJ11" s="12"/>
      <c r="AK11" s="7">
        <f ca="1">IF(AJ11&gt;0,ROUND((INDIRECT(ADDRESS(AJ11,$AJ$7,,,"ТаблицаСоответствия"))+AL11)*$AJ$8,0),)</f>
        <v>0</v>
      </c>
      <c r="AL11" s="9"/>
      <c r="AM11" s="12">
        <v>6</v>
      </c>
      <c r="AN11" s="7">
        <f ca="1">IF(AM11&gt;0,ROUND((INDIRECT(ADDRESS(AM11,$AM$7,,,"ТаблицаСоответствия"))+AO11)*$AM$8,0),)</f>
        <v>2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96</v>
      </c>
      <c r="ER11" s="278" t="str">
        <f t="shared" si="1"/>
        <v>Иванов Игорь - Карпушина Софья</v>
      </c>
      <c r="ES11" s="279"/>
      <c r="ET11" s="280"/>
      <c r="EU11" s="33">
        <f ca="1">IF(EQ11&gt;0,RANK(EQ11,$EQ$10:$EQ$26),0)</f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44</v>
      </c>
      <c r="C12" s="12"/>
      <c r="D12" s="182">
        <f ca="1">IF(C12&gt;0,(INDIRECT(ADDRESS(C12,$C$7,,,"ТаблицаСоответствия"))+E12)*$C$8,)</f>
        <v>0</v>
      </c>
      <c r="E12" s="32"/>
      <c r="F12" s="12"/>
      <c r="G12" s="134">
        <f ca="1">IF(F12&gt;0,(INDIRECT(ADDRESS(F12,$F$7,,,"ТаблицаСоответствия"))+H12)*$F$8,)</f>
        <v>0</v>
      </c>
      <c r="H12" s="32"/>
      <c r="I12" s="12"/>
      <c r="J12" s="134">
        <f ca="1">IF(I12&gt;0,(INDIRECT(ADDRESS(I12,$I$7,,,"ТаблицаСоответствия"))+K12)*$I$8,)</f>
        <v>0</v>
      </c>
      <c r="K12" s="32"/>
      <c r="L12" s="12">
        <v>80</v>
      </c>
      <c r="M12" s="134">
        <f ca="1">IF(L12&gt;0,(INDIRECT(ADDRESS(L12,$L$7,,,"ТаблицаСоответствия"))+N12)*$L$8,)</f>
        <v>18</v>
      </c>
      <c r="N12" s="32"/>
      <c r="O12" s="12"/>
      <c r="P12" s="134">
        <f ca="1">IF(O12&gt;0,(INDIRECT(ADDRESS(O12,$O$7,,,"ТаблицаСоответствия"))+Q12)*$O$8,)</f>
        <v>0</v>
      </c>
      <c r="Q12" s="32"/>
      <c r="R12" s="12"/>
      <c r="S12" s="29">
        <f ca="1">IF(R12&gt;0,ROUND((INDIRECT(ADDRESS(R12,$R$7,,,"ТаблицаСоответствия"))+T12)*$R$8,0),)</f>
        <v>0</v>
      </c>
      <c r="T12" s="32"/>
      <c r="U12" s="12"/>
      <c r="V12" s="29">
        <f ca="1">IF(U12&gt;0,ROUND((INDIRECT(ADDRESS(U12,$U$7,,,"ТаблицаСоответствия"))+W12)*$U$8,0),)</f>
        <v>0</v>
      </c>
      <c r="W12" s="32"/>
      <c r="X12" s="12">
        <v>4</v>
      </c>
      <c r="Y12" s="29">
        <f ca="1">IF(X12&gt;0,ROUND((INDIRECT(ADDRESS(X12,$X$7,,,"ТаблицаСоответствия"))+Z12)*$X$8,0),)</f>
        <v>31</v>
      </c>
      <c r="Z12" s="32"/>
      <c r="AA12" s="12">
        <v>7</v>
      </c>
      <c r="AB12" s="29">
        <f ca="1">IF(AA12&gt;0,ROUND((INDIRECT(ADDRESS(AA12,$AA$7,,,"ТаблицаСоответствия"))+AC12)*$AA$8,0),)</f>
        <v>17</v>
      </c>
      <c r="AC12" s="32"/>
      <c r="AD12" s="12"/>
      <c r="AE12" s="29">
        <f ca="1">IF(AD12&gt;0,ROUND((INDIRECT(ADDRESS(AD12,$AD$7,,,"ТаблицаСоответствия"))+AF12)*$AD$8,0),)</f>
        <v>0</v>
      </c>
      <c r="AF12" s="32"/>
      <c r="AG12" s="12"/>
      <c r="AH12" s="29">
        <f ca="1">IF(AG12&gt;0,ROUND((INDIRECT(ADDRESS(AG12,$AG$7,,,"ТаблицаСоответствия"))+AI12)*$AG$8,0),)</f>
        <v>0</v>
      </c>
      <c r="AI12" s="32"/>
      <c r="AJ12" s="12"/>
      <c r="AK12" s="29">
        <f ca="1">IF(AJ12&gt;0,ROUND((INDIRECT(ADDRESS(AJ12,$AJ$7,,,"ТаблицаСоответствия"))+AL12)*$AJ$8,0),)</f>
        <v>0</v>
      </c>
      <c r="AL12" s="32"/>
      <c r="AM12" s="12">
        <v>4</v>
      </c>
      <c r="AN12" s="29">
        <f ca="1">IF(AM12&gt;0,ROUND((INDIRECT(ADDRESS(AM12,$AM$7,,,"ТаблицаСоответствия"))+AO12)*$AM$8,0),)</f>
        <v>6</v>
      </c>
      <c r="AO12" s="32"/>
      <c r="AP12" s="12"/>
      <c r="AQ12" s="29">
        <f ca="1">IF(AP12&gt;0,ROUND((INDIRECT(ADDRESS(AP12,$AP$7,,,"ТаблицаСоответствия"))+AR12)*$AP$8,0),)</f>
        <v>0</v>
      </c>
      <c r="AR12" s="32"/>
      <c r="AS12" s="12"/>
      <c r="AT12" s="29">
        <f ca="1">IF(AS12&gt;0,ROUND((INDIRECT(ADDRESS(AS12,$AS$7,,,"ТаблицаСоответствия"))+AU12)*$AS$8,0),)</f>
        <v>0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12"/>
      <c r="BI12" s="29">
        <f ca="1">IF(BH12&gt;0,ROUND((INDIRECT(ADDRESS(BH12,$BH$7,,,"ТаблицаСоответствия"))+BJ12)*$BH$8,0),)</f>
        <v>0</v>
      </c>
      <c r="BJ12" s="32"/>
      <c r="BK12" s="12"/>
      <c r="BL12" s="29">
        <f ca="1">IF(BK12&gt;0,ROUND((INDIRECT(ADDRESS(BK12,$BK$7,,,"ТаблицаСоответствия"))+BM12)*$BK$8,0),)</f>
        <v>0</v>
      </c>
      <c r="BM12" s="32"/>
      <c r="BN12" s="12"/>
      <c r="BO12" s="29">
        <f ca="1">IF(BN12&gt;0,ROUND((INDIRECT(ADDRESS(BN12,$BN$7,,,"ТаблицаСоответствия"))+BP12)*$BN$8,0),)</f>
        <v>0</v>
      </c>
      <c r="BP12" s="32"/>
      <c r="BQ12" s="12"/>
      <c r="BR12" s="29">
        <f ca="1">IF(BQ12&gt;0,ROUND((INDIRECT(ADDRESS(BQ12,$BQ$7,,,"ТаблицаСоответствия"))+BS12)*$BQ$8,0),)</f>
        <v>0</v>
      </c>
      <c r="BS12" s="32"/>
      <c r="BT12" s="12"/>
      <c r="BU12" s="29">
        <f ca="1">IF(BT12&gt;0,ROUND((INDIRECT(ADDRESS(BT12,$BT$7,,,"ТаблицаСоответствия"))+BV12)*$BT$8,0),)</f>
        <v>0</v>
      </c>
      <c r="BV12" s="32"/>
      <c r="BW12" s="12"/>
      <c r="BX12" s="29">
        <f ca="1">IF(BW12&gt;0,ROUND((INDIRECT(ADDRESS(BW12,$BW$7,,,"ТаблицаСоответствия"))+BY12)*$BW$8,0),)</f>
        <v>0</v>
      </c>
      <c r="BY12" s="32"/>
      <c r="BZ12" s="12"/>
      <c r="CA12" s="29">
        <f ca="1">IF(BZ12&gt;0,ROUND((INDIRECT(ADDRESS(BZ12,$BZ$7,,,"ТаблицаСоответствия"))+CB12)*$BZ$8,0),)</f>
        <v>0</v>
      </c>
      <c r="CB12" s="32"/>
      <c r="CC12" s="12"/>
      <c r="CD12" s="29">
        <f ca="1">IF(CC12&gt;0,ROUND((INDIRECT(ADDRESS(CC12,$CC$7,,,"ТаблицаСоответствия"))+CE12)*$CC$8,0),)</f>
        <v>0</v>
      </c>
      <c r="CE12" s="32"/>
      <c r="CF12" s="12"/>
      <c r="CG12" s="29">
        <f ca="1">IF(CF12&gt;0,ROUND((INDIRECT(ADDRESS(CF12,$CF$7,,,"ТаблицаСоответствия"))+CH12)*$CF$8,0),)</f>
        <v>0</v>
      </c>
      <c r="CH12" s="32"/>
      <c r="CI12" s="12"/>
      <c r="CJ12" s="29">
        <f ca="1">IF(CI12&gt;0,ROUND((INDIRECT(ADDRESS(CI12,$CI$7,,,"ТаблицаСоответствия"))+CK12)*$CI$8,0),)</f>
        <v>0</v>
      </c>
      <c r="CK12" s="32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9">
        <f ca="1">IF(CR12&gt;0,ROUND((INDIRECT(ADDRESS(CR12,$CR$7,,,"ТаблицаСоответствия"))+CT12)*$CR$8,0),)</f>
        <v>0</v>
      </c>
      <c r="CT12" s="32"/>
      <c r="CU12" s="12"/>
      <c r="CV12" s="29">
        <f ca="1">IF(CU12&gt;0,ROUND((INDIRECT(ADDRESS(CU12,$CU$7,,,"ТаблицаСоответствия"))+CW12)*$CU$8,0),)</f>
        <v>0</v>
      </c>
      <c r="CW12" s="32"/>
      <c r="CX12" s="12"/>
      <c r="CY12" s="29">
        <f ca="1">IF(CX12&gt;0,ROUND((INDIRECT(ADDRESS(CX12,$CX$7,,,"ТаблицаСоответствия"))+CZ12)*$CX$8,0),)</f>
        <v>0</v>
      </c>
      <c r="CZ12" s="32"/>
      <c r="DA12" s="12"/>
      <c r="DB12" s="29">
        <f ca="1">IF(DA12&gt;0,ROUND((INDIRECT(ADDRESS(DA12,$DA$7,,,"ТаблицаСоответствия"))+DC12)*$DA$8,0),)</f>
        <v>0</v>
      </c>
      <c r="DC12" s="32"/>
      <c r="DD12" s="12"/>
      <c r="DE12" s="29">
        <f ca="1">IF(DD12&gt;0,ROUND((INDIRECT(ADDRESS(DD12,$DD$7,,,"ТаблицаСоответствия"))+DF12)*$DD$8,0),)</f>
        <v>0</v>
      </c>
      <c r="DF12" s="32"/>
      <c r="DG12" s="12"/>
      <c r="DH12" s="29">
        <f ca="1">IF(DG12&gt;0,ROUND((INDIRECT(ADDRESS(DG12,$DG$7,,,"ТаблицаСоответствия"))+DI12)*$DG$8,0),)</f>
        <v>0</v>
      </c>
      <c r="DI12" s="32"/>
      <c r="DJ12" s="12"/>
      <c r="DK12" s="29">
        <f ca="1">IF(DJ12&gt;0,ROUND((INDIRECT(ADDRESS(DJ12,$DJ$7,,,"ТаблицаСоответствия"))+DL12)*$DJ$8,0),)</f>
        <v>0</v>
      </c>
      <c r="DL12" s="32"/>
      <c r="DM12" s="12"/>
      <c r="DN12" s="29">
        <f ca="1">IF(DM12&gt;0,ROUND((INDIRECT(ADDRESS(DM12,$DM$7,,,"ТаблицаСоответствия"))+DO12)*$DM$8,0),)</f>
        <v>0</v>
      </c>
      <c r="DO12" s="32"/>
      <c r="DP12" s="12"/>
      <c r="DQ12" s="29">
        <f ca="1">IF(DP12&gt;0,ROUND((INDIRECT(ADDRESS(DP12,$DP$7,,,"ТаблицаСоответствия"))+DR12)*$DP$8,0),)</f>
        <v>0</v>
      </c>
      <c r="DR12" s="32"/>
      <c r="DS12" s="12"/>
      <c r="DT12" s="29">
        <f ca="1">IF(DS12&gt;0,ROUND((INDIRECT(ADDRESS(DS12,$DS$7,,,"ТаблицаСоответствия"))+DU12)*$DS$8,0),)</f>
        <v>0</v>
      </c>
      <c r="DU12" s="32"/>
      <c r="DV12" s="12"/>
      <c r="DW12" s="29">
        <f ca="1">IF(DV12&gt;0,ROUND((INDIRECT(ADDRESS(DV12,$DV$7,,,"ТаблицаСоответствия"))+DX12)*$DV$8,0),)</f>
        <v>0</v>
      </c>
      <c r="DX12" s="32"/>
      <c r="DY12" s="12"/>
      <c r="DZ12" s="29">
        <f ca="1">IF(DY12&gt;0,ROUND((INDIRECT(ADDRESS(DY12,$DY$7,,,"ТаблицаСоответствия"))+EA12)*$DY$8,0),)</f>
        <v>0</v>
      </c>
      <c r="EA12" s="32"/>
      <c r="EB12" s="12"/>
      <c r="EC12" s="29">
        <f ca="1">IF(EB12&gt;0,ROUND((INDIRECT(ADDRESS(EB12,$EB$7,,,"ТаблицаСоответствия"))+ED12)*$EB$8,0),)</f>
        <v>0</v>
      </c>
      <c r="ED12" s="32"/>
      <c r="EE12" s="12"/>
      <c r="EF12" s="29">
        <f ca="1">IF(EE12&gt;0,ROUND((INDIRECT(ADDRESS(EE12,$EE$7,,,"ТаблицаСоответствия"))+EG12)*$EE$8,0),)</f>
        <v>0</v>
      </c>
      <c r="EG12" s="32"/>
      <c r="EH12" s="43"/>
      <c r="EI12" s="29">
        <f ca="1">IF(EH12&gt;0,ROUND((INDIRECT(ADDRESS(EH12,$EH$7,,,"ТаблицаСоответствия"))+EJ12)*$EH$8,0),)</f>
        <v>0</v>
      </c>
      <c r="EJ12" s="32"/>
      <c r="EK12" s="43"/>
      <c r="EL12" s="29">
        <f ca="1">IF(EK12&gt;0,ROUND((INDIRECT(ADDRESS(EK12,$EK$7,,,"ТаблицаСоответствия"))+EM12)*$EK$8,0),)</f>
        <v>0</v>
      </c>
      <c r="EM12" s="32"/>
      <c r="EN12" s="43"/>
      <c r="EO12" s="29">
        <f ca="1">IF(EN12&gt;0,ROUND((INDIRECT(ADDRESS(EN12,$EN$7,,,"ТаблицаСоответствия"))+EP12)*$EN$8,0),)</f>
        <v>0</v>
      </c>
      <c r="EP12" s="32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72</v>
      </c>
      <c r="ER12" s="191" t="str">
        <f t="shared" si="1"/>
        <v>Падерин Артем - Грослова Алиса</v>
      </c>
      <c r="ES12" s="192"/>
      <c r="ET12" s="193"/>
      <c r="EU12" s="33">
        <f ca="1">IF(EQ12&gt;0,RANK(EQ12,$EQ$10:$EQ$26),0)</f>
        <v>3</v>
      </c>
    </row>
    <row r="13" spans="1:151" s="34" customFormat="1" ht="15.75" thickBot="1" x14ac:dyDescent="0.3">
      <c r="A13" s="30">
        <f t="shared" si="0"/>
        <v>4</v>
      </c>
      <c r="B13" s="119" t="s">
        <v>61</v>
      </c>
      <c r="C13" s="12"/>
      <c r="D13" s="182">
        <f ca="1">IF(C13&gt;0,(INDIRECT(ADDRESS(C13,$C$7,,,"ТаблицаСоответствия"))+E13)*$C$8,)</f>
        <v>0</v>
      </c>
      <c r="E13" s="32"/>
      <c r="F13" s="12"/>
      <c r="G13" s="134">
        <f ca="1">IF(F13&gt;0,(INDIRECT(ADDRESS(F13,$F$7,,,"ТаблицаСоответствия"))+H13)*$F$8,)</f>
        <v>0</v>
      </c>
      <c r="H13" s="32"/>
      <c r="I13" s="12"/>
      <c r="J13" s="134">
        <f ca="1">IF(I13&gt;0,(INDIRECT(ADDRESS(I13,$I$7,,,"ТаблицаСоответствия"))+K13)*$I$8,)</f>
        <v>0</v>
      </c>
      <c r="K13" s="32"/>
      <c r="L13" s="12">
        <v>88</v>
      </c>
      <c r="M13" s="134">
        <f ca="1">IF(L13&gt;0,(INDIRECT(ADDRESS(L13,$L$7,,,"ТаблицаСоответствия"))+N13)*$L$8,)</f>
        <v>18</v>
      </c>
      <c r="N13" s="32"/>
      <c r="O13" s="12"/>
      <c r="P13" s="134">
        <f ca="1">IF(O13&gt;0,(INDIRECT(ADDRESS(O13,$O$7,,,"ТаблицаСоответствия"))+Q13)*$O$8,)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/>
      <c r="V13" s="29">
        <f ca="1">IF(U13&gt;0,ROUND((INDIRECT(ADDRESS(U13,$U$7,,,"ТаблицаСоответствия"))+W13)*$U$8,0),)</f>
        <v>0</v>
      </c>
      <c r="W13" s="32"/>
      <c r="X13" s="12">
        <v>8</v>
      </c>
      <c r="Y13" s="29">
        <f ca="1">IF(X13&gt;0,ROUND((INDIRECT(ADDRESS(X13,$X$7,,,"ТаблицаСоответствия"))+Z13)*$X$8,0),)</f>
        <v>14</v>
      </c>
      <c r="Z13" s="32"/>
      <c r="AA13" s="12">
        <v>6</v>
      </c>
      <c r="AB13" s="29">
        <f ca="1">IF(AA13&gt;0,ROUND((INDIRECT(ADDRESS(AA13,$AA$7,,,"ТаблицаСоответствия"))+AC13)*$AA$8,0),)</f>
        <v>20</v>
      </c>
      <c r="AC13" s="32"/>
      <c r="AD13" s="12">
        <v>6</v>
      </c>
      <c r="AE13" s="29">
        <f ca="1">IF(AD13&gt;0,ROUND((INDIRECT(ADDRESS(AD13,$AD$7,,,"ТаблицаСоответствия"))+AF13)*$AD$8,0),)</f>
        <v>17</v>
      </c>
      <c r="AF13" s="32"/>
      <c r="AG13" s="12"/>
      <c r="AH13" s="29">
        <f ca="1">IF(AG13&gt;0,ROUND((INDIRECT(ADDRESS(AG13,$AG$7,,,"ТаблицаСоответствия"))+AI13)*$AG$8,0),)</f>
        <v>0</v>
      </c>
      <c r="AI13" s="32"/>
      <c r="AJ13" s="12"/>
      <c r="AK13" s="29">
        <f ca="1">IF(AJ13&gt;0,ROUND((INDIRECT(ADDRESS(AJ13,$AJ$7,,,"ТаблицаСоответствия"))+AL13)*$AJ$8,0),)</f>
        <v>0</v>
      </c>
      <c r="AL13" s="32"/>
      <c r="AM13" s="12"/>
      <c r="AN13" s="29">
        <f ca="1">IF(AM13&gt;0,ROUND((INDIRECT(ADDRESS(AM13,$AM$7,,,"ТаблицаСоответствия"))+AO13)*$AM$8,0),)</f>
        <v>0</v>
      </c>
      <c r="AO13" s="32"/>
      <c r="AP13" s="12"/>
      <c r="AQ13" s="7">
        <f ca="1">IF(AP13&gt;0,ROUND((INDIRECT(ADDRESS(AP13,$AP$7,,,"ТаблицаСоответствия"))+AR13)*$AP$8,0),)</f>
        <v>0</v>
      </c>
      <c r="AR13" s="32"/>
      <c r="AS13" s="12"/>
      <c r="AT13" s="7">
        <f ca="1">IF(AS13&gt;0,ROUND((INDIRECT(ADDRESS(AS13,$AS$7,,,"ТаблицаСоответствия"))+AU13)*$AS$8,0),)</f>
        <v>0</v>
      </c>
      <c r="AU13" s="32"/>
      <c r="AV13" s="12"/>
      <c r="AW13" s="7">
        <f ca="1">IF(AV13&gt;0,ROUND((INDIRECT(ADDRESS(AV13,$AV$7,,,"ТаблицаСоответствия"))+AX13)*$AV$8,0),)</f>
        <v>0</v>
      </c>
      <c r="AX13" s="32"/>
      <c r="AY13" s="12"/>
      <c r="AZ13" s="7">
        <f ca="1">IF(AY13&gt;0,ROUND((INDIRECT(ADDRESS(AY13,$AY$7,,,"ТаблицаСоответствия"))+BA13)*$AY$8,0),)</f>
        <v>0</v>
      </c>
      <c r="BA13" s="32"/>
      <c r="BB13" s="12"/>
      <c r="BC13" s="7">
        <f ca="1">IF(BB13&gt;0,ROUND((INDIRECT(ADDRESS(BB13,$BB$7,,,"ТаблицаСоответствия"))+BD13)*$BB$8,0),)</f>
        <v>0</v>
      </c>
      <c r="BD13" s="32"/>
      <c r="BE13" s="12"/>
      <c r="BF13" s="7">
        <f ca="1">IF(BE13&gt;0,ROUND((INDIRECT(ADDRESS(BE13,$BE$7,,,"ТаблицаСоответствия"))+BG13)*$BE$8,0),)</f>
        <v>0</v>
      </c>
      <c r="BG13" s="32"/>
      <c r="BH13" s="12"/>
      <c r="BI13" s="7">
        <f ca="1">IF(BH13&gt;0,ROUND((INDIRECT(ADDRESS(BH13,$BH$7,,,"ТаблицаСоответствия"))+BJ13)*$BH$8,0),)</f>
        <v>0</v>
      </c>
      <c r="BJ13" s="32"/>
      <c r="BK13" s="12"/>
      <c r="BL13" s="7">
        <f ca="1">IF(BK13&gt;0,ROUND((INDIRECT(ADDRESS(BK13,$BK$7,,,"ТаблицаСоответствия"))+BM13)*$BK$8,0),)</f>
        <v>0</v>
      </c>
      <c r="BM13" s="32"/>
      <c r="BN13" s="12"/>
      <c r="BO13" s="7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7">
        <f ca="1">IF(BZ13&gt;0,ROUND((INDIRECT(ADDRESS(BZ13,$BZ$7,,,"ТаблицаСоответствия"))+CB13)*$BZ$8,0),)</f>
        <v>0</v>
      </c>
      <c r="CB13" s="32"/>
      <c r="CC13" s="12"/>
      <c r="CD13" s="7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7">
        <f ca="1">IF(DG13&gt;0,ROUND((INDIRECT(ADDRESS(DG13,$DG$7,,,"ТаблицаСоответствия"))+DI13)*$DG$8,0),)</f>
        <v>0</v>
      </c>
      <c r="DI13" s="32"/>
      <c r="DJ13" s="12"/>
      <c r="DK13" s="7">
        <f ca="1">IF(DJ13&gt;0,ROUND((INDIRECT(ADDRESS(DJ13,$DJ$7,,,"ТаблицаСоответствия"))+DL13)*$DJ$8,0),)</f>
        <v>0</v>
      </c>
      <c r="DL13" s="32"/>
      <c r="DM13" s="12"/>
      <c r="DN13" s="7">
        <f ca="1">IF(DM13&gt;0,ROUND((INDIRECT(ADDRESS(DM13,$DM$7,,,"ТаблицаСоответствия"))+DO13)*$DM$8,0),)</f>
        <v>0</v>
      </c>
      <c r="DO13" s="32"/>
      <c r="DP13" s="12"/>
      <c r="DQ13" s="7">
        <f ca="1">IF(DP13&gt;0,ROUND((INDIRECT(ADDRESS(DP13,$DP$7,,,"ТаблицаСоответствия"))+DR13)*$DP$8,0),)</f>
        <v>0</v>
      </c>
      <c r="DR13" s="32"/>
      <c r="DS13" s="12"/>
      <c r="DT13" s="7">
        <f ca="1">IF(DS13&gt;0,ROUND((INDIRECT(ADDRESS(DS13,$DS$7,,,"ТаблицаСоответствия"))+DU13)*$DS$8,0),)</f>
        <v>0</v>
      </c>
      <c r="DU13" s="32"/>
      <c r="DV13" s="12"/>
      <c r="DW13" s="7">
        <f ca="1">IF(DV13&gt;0,ROUND((INDIRECT(ADDRESS(DV13,$DV$7,,,"ТаблицаСоответствия"))+DX13)*$DV$8,0),)</f>
        <v>0</v>
      </c>
      <c r="DX13" s="32"/>
      <c r="DY13" s="12"/>
      <c r="DZ13" s="7">
        <f ca="1">IF(DY13&gt;0,ROUND((INDIRECT(ADDRESS(DY13,$DY$7,,,"ТаблицаСоответствия"))+EA13)*$DY$8,0),)</f>
        <v>0</v>
      </c>
      <c r="EA13" s="32"/>
      <c r="EB13" s="12"/>
      <c r="EC13" s="7">
        <f ca="1">IF(EB13&gt;0,ROUND((INDIRECT(ADDRESS(EB13,$EB$7,,,"ТаблицаСоответствия"))+ED13)*$EB$8,0),)</f>
        <v>0</v>
      </c>
      <c r="ED13" s="32"/>
      <c r="EE13" s="12"/>
      <c r="EF13" s="7">
        <f ca="1">IF(EE13&gt;0,ROUND((INDIRECT(ADDRESS(EE13,$EE$7,,,"ТаблицаСоответствия"))+EG13)*$EE$8,0),)</f>
        <v>0</v>
      </c>
      <c r="EG13" s="32"/>
      <c r="EH13" s="12"/>
      <c r="EI13" s="7">
        <f ca="1">IF(EH13&gt;0,ROUND((INDIRECT(ADDRESS(EH13,$EH$7,,,"ТаблицаСоответствия"))+EJ13)*$EH$8,0),)</f>
        <v>0</v>
      </c>
      <c r="EJ13" s="32"/>
      <c r="EK13" s="12"/>
      <c r="EL13" s="7">
        <f ca="1">IF(EK13&gt;0,ROUND((INDIRECT(ADDRESS(EK13,$EK$7,,,"ТаблицаСоответствия"))+EM13)*$EK$8,0),)</f>
        <v>0</v>
      </c>
      <c r="EM13" s="32"/>
      <c r="EN13" s="12"/>
      <c r="EO13" s="7">
        <f ca="1">IF(EN13&gt;0,ROUND((INDIRECT(ADDRESS(EN13,$EN$7,,,"ТаблицаСоответствия"))+EP13)*$EN$8,0),)</f>
        <v>0</v>
      </c>
      <c r="EP13" s="32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69</v>
      </c>
      <c r="ER13" s="191" t="str">
        <f t="shared" si="1"/>
        <v>Поварнин Евений - Калинина Софья</v>
      </c>
      <c r="ES13" s="192"/>
      <c r="ET13" s="193"/>
      <c r="EU13" s="33">
        <f ca="1">IF(EQ13&gt;0,RANK(EQ13,$EQ$10:$EQ$26),0)</f>
        <v>4</v>
      </c>
    </row>
    <row r="14" spans="1:151" s="34" customFormat="1" ht="15.75" thickBot="1" x14ac:dyDescent="0.3">
      <c r="A14" s="30">
        <f t="shared" si="0"/>
        <v>5</v>
      </c>
      <c r="B14" s="43" t="s">
        <v>37</v>
      </c>
      <c r="C14" s="12"/>
      <c r="D14" s="182">
        <f ca="1">IF(C14&gt;0,(INDIRECT(ADDRESS(C14,$C$7,,,"ТаблицаСоответствия"))+E14)*$C$8,)</f>
        <v>0</v>
      </c>
      <c r="E14" s="9"/>
      <c r="F14" s="12"/>
      <c r="G14" s="134">
        <f ca="1">IF(F14&gt;0,(INDIRECT(ADDRESS(F14,$F$7,,,"ТаблицаСоответствия"))+H14)*$F$8,)</f>
        <v>0</v>
      </c>
      <c r="H14" s="9"/>
      <c r="I14" s="12"/>
      <c r="J14" s="134">
        <f ca="1">IF(I14&gt;0,(INDIRECT(ADDRESS(I14,$I$7,,,"ТаблицаСоответствия"))+K14)*$I$8,)</f>
        <v>0</v>
      </c>
      <c r="K14" s="9"/>
      <c r="L14" s="12"/>
      <c r="M14" s="134">
        <f ca="1">IF(L14&gt;0,(INDIRECT(ADDRESS(L14,$L$7,,,"ТаблицаСоответствия"))+N14)*$L$8,)</f>
        <v>0</v>
      </c>
      <c r="N14" s="9"/>
      <c r="O14" s="12"/>
      <c r="P14" s="134">
        <f ca="1">IF(O14&gt;0,(INDIRECT(ADDRESS(O14,$O$7,,,"ТаблицаСоответствия"))+Q14)*$O$8,)</f>
        <v>0</v>
      </c>
      <c r="Q14" s="9"/>
      <c r="R14" s="12"/>
      <c r="S14" s="7">
        <f ca="1">IF(R14&gt;0,ROUND((INDIRECT(ADDRESS(R14,$R$7,,,"ТаблицаСоответствия"))+T14)*$R$8,0),)</f>
        <v>0</v>
      </c>
      <c r="T14" s="9"/>
      <c r="U14" s="12"/>
      <c r="V14" s="7">
        <f ca="1">IF(U14&gt;0,ROUND((INDIRECT(ADDRESS(U14,$U$7,,,"ТаблицаСоответствия"))+W14)*$U$8,0),)</f>
        <v>0</v>
      </c>
      <c r="W14" s="9"/>
      <c r="X14" s="12">
        <v>5</v>
      </c>
      <c r="Y14" s="7">
        <f ca="1">IF(X14&gt;0,ROUND((INDIRECT(ADDRESS(X14,$X$7,,,"ТаблицаСоответствия"))+Z14)*$X$8,0),)</f>
        <v>25</v>
      </c>
      <c r="Z14" s="9"/>
      <c r="AA14" s="12">
        <v>8</v>
      </c>
      <c r="AB14" s="7">
        <f ca="1">IF(AA14&gt;0,ROUND((INDIRECT(ADDRESS(AA14,$AA$7,,,"ТаблицаСоответствия"))+AC14)*$AA$8,0),)</f>
        <v>14</v>
      </c>
      <c r="AC14" s="9"/>
      <c r="AD14" s="12">
        <v>4</v>
      </c>
      <c r="AE14" s="7">
        <f ca="1">IF(AD14&gt;0,ROUND((INDIRECT(ADDRESS(AD14,$AD$7,,,"ТаблицаСоответствия"))+AF14)*$AD$8,0),)</f>
        <v>26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2"/>
      <c r="BO14" s="7">
        <f ca="1">IF(BN14&gt;0,ROUND((INDIRECT(ADDRESS(BN14,$BN$7,,,"ТаблицаСоответствия"))+BP14)*$BN$8,0),)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29">
        <f ca="1">IF(CF14&gt;0,ROUND((INDIRECT(ADDRESS(CF14,$CF$7,,,"ТаблицаСоответствия"))+CH14)*$CF$8,0),)</f>
        <v>0</v>
      </c>
      <c r="CH14" s="9"/>
      <c r="CI14" s="12"/>
      <c r="CJ14" s="29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"/>
      <c r="EI14" s="7">
        <f ca="1">IF(EH14&gt;0,ROUND((INDIRECT(ADDRESS(EH14,$EH$7,,,"ТаблицаСоответствия"))+EJ14)*$EH$8,0),)</f>
        <v>0</v>
      </c>
      <c r="EJ14" s="9"/>
      <c r="EK14" s="12"/>
      <c r="EL14" s="7">
        <f ca="1">IF(EK14&gt;0,ROUND((INDIRECT(ADDRESS(EK14,$EK$7,,,"ТаблицаСоответствия"))+EM14)*$EK$8,0),)</f>
        <v>0</v>
      </c>
      <c r="EM14" s="9"/>
      <c r="EN14" s="12"/>
      <c r="EO14" s="7">
        <f ca="1">IF(EN14&gt;0,ROUND((INDIRECT(ADDRESS(EN14,$EN$7,,,"ТаблицаСоответствия"))+EP14)*$EN$8,0),)</f>
        <v>0</v>
      </c>
      <c r="EP14" s="9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65</v>
      </c>
      <c r="ER14" s="191" t="str">
        <f t="shared" si="1"/>
        <v>Москаленко Кристиан - Каменова Лейла</v>
      </c>
      <c r="ES14" s="192"/>
      <c r="ET14" s="193"/>
      <c r="EU14" s="33">
        <f ca="1">IF(EQ14&gt;0,RANK(EQ14,$EQ$10:$EQ$26),0)</f>
        <v>5</v>
      </c>
    </row>
    <row r="15" spans="1:151" ht="15.75" thickBot="1" x14ac:dyDescent="0.3">
      <c r="A15" s="30">
        <f t="shared" si="0"/>
        <v>6</v>
      </c>
      <c r="B15" s="43" t="s">
        <v>148</v>
      </c>
      <c r="C15" s="12"/>
      <c r="D15" s="182">
        <f ca="1">IF(C15&gt;0,(INDIRECT(ADDRESS(C15,$C$7,,,"ТаблицаСоответствия"))+E15)*$C$8,)</f>
        <v>0</v>
      </c>
      <c r="E15" s="9"/>
      <c r="F15" s="12"/>
      <c r="G15" s="134">
        <f ca="1">IF(F15&gt;0,(INDIRECT(ADDRESS(F15,$F$7,,,"ТаблицаСоответствия"))+H15)*$F$8,)</f>
        <v>0</v>
      </c>
      <c r="H15" s="9"/>
      <c r="I15" s="12"/>
      <c r="J15" s="134">
        <f ca="1">IF(I15&gt;0,(INDIRECT(ADDRESS(I15,$I$7,,,"ТаблицаСоответствия"))+K15)*$I$8,)</f>
        <v>0</v>
      </c>
      <c r="K15" s="9"/>
      <c r="L15" s="12"/>
      <c r="M15" s="134">
        <f ca="1">IF(L15&gt;0,(INDIRECT(ADDRESS(L15,$L$7,,,"ТаблицаСоответствия"))+N15)*$L$8,)</f>
        <v>0</v>
      </c>
      <c r="N15" s="9"/>
      <c r="O15" s="12"/>
      <c r="P15" s="134">
        <f ca="1">IF(O15&gt;0,(INDIRECT(ADDRESS(O15,$O$7,,,"ТаблицаСоответствия"))+Q15)*$O$8,)</f>
        <v>0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7">
        <f ca="1">IF(U15&gt;0,ROUND((INDIRECT(ADDRESS(U15,$U$7,,,"ТаблицаСоответствия"))+W15)*$U$8,0),)</f>
        <v>0</v>
      </c>
      <c r="W15" s="9"/>
      <c r="X15" s="12"/>
      <c r="Y15" s="7">
        <f ca="1">IF(X15&gt;0,ROUND((INDIRECT(ADDRESS(X15,$X$7,,,"ТаблицаСоответствия"))+Z15)*$X$8,0),)</f>
        <v>0</v>
      </c>
      <c r="Z15" s="9"/>
      <c r="AA15" s="12"/>
      <c r="AB15" s="7">
        <f ca="1">IF(AA15&gt;0,ROUND((INDIRECT(ADDRESS(AA15,$AA$7,,,"ТаблицаСоответствия"))+AC15)*$AA$8,0),)</f>
        <v>0</v>
      </c>
      <c r="AC15" s="9"/>
      <c r="AD15" s="12">
        <v>2</v>
      </c>
      <c r="AE15" s="7">
        <f ca="1">IF(AD15&gt;0,ROUND((INDIRECT(ADDRESS(AD15,$AD$7,,,"ТаблицаСоответствия"))+AF15)*$AD$8,0),)</f>
        <v>36</v>
      </c>
      <c r="AF15" s="9"/>
      <c r="AG15" s="12"/>
      <c r="AH15" s="7">
        <f ca="1">IF(AG15&gt;0,ROUND((INDIRECT(ADDRESS(AG15,$AG$7,,,"ТаблицаСоответствия"))+AI15)*$AG$8,0),)</f>
        <v>0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2"/>
      <c r="BO15" s="7">
        <f ca="1">IF(BN15&gt;0,ROUND((INDIRECT(ADDRESS(BN15,$BN$7,,,"ТаблицаСоответствия"))+BP15)*$BN$8,0),)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2"/>
      <c r="EI15" s="7">
        <f ca="1">IF(EH15&gt;0,ROUND((INDIRECT(ADDRESS(EH15,$EH$7,,,"ТаблицаСоответствия"))+EJ15)*$EH$8,0),)</f>
        <v>0</v>
      </c>
      <c r="EJ15" s="9"/>
      <c r="EK15" s="12"/>
      <c r="EL15" s="7">
        <f ca="1">IF(EK15&gt;0,ROUND((INDIRECT(ADDRESS(EK15,$EK$7,,,"ТаблицаСоответствия"))+EM15)*$EK$8,0),)</f>
        <v>0</v>
      </c>
      <c r="EM15" s="9"/>
      <c r="EN15" s="12"/>
      <c r="EO15" s="7">
        <f ca="1">IF(EN15&gt;0,ROUND((INDIRECT(ADDRESS(EN15,$EN$7,,,"ТаблицаСоответствия"))+EP15)*$EN$8,0),)</f>
        <v>0</v>
      </c>
      <c r="EP15" s="9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36</v>
      </c>
      <c r="ER15" s="188" t="str">
        <f t="shared" si="1"/>
        <v>Мох Елисей - Захарченко Марианна</v>
      </c>
      <c r="ES15" s="189"/>
      <c r="ET15" s="190"/>
      <c r="EU15" s="33">
        <f ca="1">IF(EQ15&gt;0,RANK(EQ15,$EQ$10:$EQ$26),0)</f>
        <v>6</v>
      </c>
    </row>
    <row r="16" spans="1:151" ht="15.75" thickBot="1" x14ac:dyDescent="0.3">
      <c r="A16" s="30">
        <f t="shared" si="0"/>
        <v>7</v>
      </c>
      <c r="B16" s="3" t="s">
        <v>38</v>
      </c>
      <c r="C16" s="12"/>
      <c r="D16" s="182">
        <f ca="1">IF(C16&gt;0,(INDIRECT(ADDRESS(C16,$C$7,,,"ТаблицаСоответствия"))+E16)*$C$8,)</f>
        <v>0</v>
      </c>
      <c r="E16" s="32"/>
      <c r="F16" s="12"/>
      <c r="G16" s="134">
        <f ca="1">IF(F16&gt;0,(INDIRECT(ADDRESS(F16,$F$7,,,"ТаблицаСоответствия"))+H16)*$F$8,)</f>
        <v>0</v>
      </c>
      <c r="H16" s="32"/>
      <c r="I16" s="12"/>
      <c r="J16" s="134">
        <f ca="1">IF(I16&gt;0,(INDIRECT(ADDRESS(I16,$I$7,,,"ТаблицаСоответствия"))+K16)*$I$8,)</f>
        <v>0</v>
      </c>
      <c r="K16" s="32"/>
      <c r="L16" s="12"/>
      <c r="M16" s="134">
        <f ca="1">IF(L16&gt;0,(INDIRECT(ADDRESS(L16,$L$7,,,"ТаблицаСоответствия"))+N16)*$L$8,)</f>
        <v>0</v>
      </c>
      <c r="N16" s="32"/>
      <c r="O16" s="12"/>
      <c r="P16" s="134">
        <f ca="1">IF(O16&gt;0,(INDIRECT(ADDRESS(O16,$O$7,,,"ТаблицаСоответствия"))+Q16)*$O$8,)</f>
        <v>0</v>
      </c>
      <c r="Q16" s="32"/>
      <c r="R16" s="12"/>
      <c r="S16" s="29">
        <f ca="1">IF(R16&gt;0,ROUND((INDIRECT(ADDRESS(R16,$R$7,,,"ТаблицаСоответствия"))+T16)*$R$8,0),)</f>
        <v>0</v>
      </c>
      <c r="T16" s="32"/>
      <c r="U16" s="12"/>
      <c r="V16" s="29">
        <f ca="1">IF(U16&gt;0,ROUND((INDIRECT(ADDRESS(U16,$U$7,,,"ТаблицаСоответствия"))+W16)*$U$8,0),)</f>
        <v>0</v>
      </c>
      <c r="W16" s="32"/>
      <c r="X16" s="12">
        <v>10</v>
      </c>
      <c r="Y16" s="29">
        <f ca="1">IF(X16&gt;0,ROUND((INDIRECT(ADDRESS(X16,$X$7,,,"ТаблицаСоответствия"))+Z16)*$X$8,0),)</f>
        <v>8</v>
      </c>
      <c r="Z16" s="32"/>
      <c r="AA16" s="12">
        <v>9</v>
      </c>
      <c r="AB16" s="29">
        <f ca="1">IF(AA16&gt;0,ROUND((INDIRECT(ADDRESS(AA16,$AA$7,,,"ТаблицаСоответствия"))+AC16)*$AA$8,0),)</f>
        <v>11</v>
      </c>
      <c r="AC16" s="32"/>
      <c r="AD16" s="12">
        <v>7</v>
      </c>
      <c r="AE16" s="29">
        <f ca="1">IF(AD16&gt;0,ROUND((INDIRECT(ADDRESS(AD16,$AD$7,,,"ТаблицаСоответствия"))+AF16)*$AD$8,0),)</f>
        <v>14</v>
      </c>
      <c r="AF16" s="32"/>
      <c r="AG16" s="12"/>
      <c r="AH16" s="29">
        <f ca="1">IF(AG16&gt;0,ROUND((INDIRECT(ADDRESS(AG16,$AG$7,,,"ТаблицаСоответствия"))+AI16)*$AG$8,0),)</f>
        <v>0</v>
      </c>
      <c r="AI16" s="32"/>
      <c r="AJ16" s="12"/>
      <c r="AK16" s="29">
        <f ca="1">IF(AJ16&gt;0,ROUND((INDIRECT(ADDRESS(AJ16,$AJ$7,,,"ТаблицаСоответствия"))+AL16)*$AJ$8,0),)</f>
        <v>0</v>
      </c>
      <c r="AL16" s="32"/>
      <c r="AM16" s="12"/>
      <c r="AN16" s="29">
        <f ca="1">IF(AM16&gt;0,ROUND((INDIRECT(ADDRESS(AM16,$AM$7,,,"ТаблицаСоответствия"))+AO16)*$AM$8,0),)</f>
        <v>0</v>
      </c>
      <c r="AO16" s="32"/>
      <c r="AP16" s="12"/>
      <c r="AQ16" s="29">
        <f ca="1">IF(AP16&gt;0,ROUND((INDIRECT(ADDRESS(AP16,$AP$7,,,"ТаблицаСоответствия"))+AR16)*$AP$8,0),)</f>
        <v>0</v>
      </c>
      <c r="AR16" s="32"/>
      <c r="AS16" s="12"/>
      <c r="AT16" s="29">
        <f ca="1">IF(AS16&gt;0,ROUND((INDIRECT(ADDRESS(AS16,$AS$7,,,"ТаблицаСоответствия"))+AU16)*$AS$8,0),)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2"/>
      <c r="BI16" s="29">
        <f ca="1">IF(BH16&gt;0,ROUND((INDIRECT(ADDRESS(BH16,$BH$7,,,"ТаблицаСоответствия"))+BJ16)*$BH$8,0),)</f>
        <v>0</v>
      </c>
      <c r="BJ16" s="32"/>
      <c r="BK16" s="12"/>
      <c r="BL16" s="29">
        <f ca="1">IF(BK16&gt;0,ROUND((INDIRECT(ADDRESS(BK16,$BK$7,,,"ТаблицаСоответствия"))+BM16)*$BK$8,0),)</f>
        <v>0</v>
      </c>
      <c r="BM16" s="32"/>
      <c r="BN16" s="12"/>
      <c r="BO16" s="29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29">
        <f ca="1">IF(BZ16&gt;0,ROUND((INDIRECT(ADDRESS(BZ16,$BZ$7,,,"ТаблицаСоответствия"))+CB16)*$BZ$8,0),)</f>
        <v>0</v>
      </c>
      <c r="CB16" s="32"/>
      <c r="CC16" s="12"/>
      <c r="CD16" s="29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29">
        <f ca="1">IF(DG16&gt;0,ROUND((INDIRECT(ADDRESS(DG16,$DG$7,,,"ТаблицаСоответствия"))+DI16)*$DG$8,0),)</f>
        <v>0</v>
      </c>
      <c r="DI16" s="32"/>
      <c r="DJ16" s="12"/>
      <c r="DK16" s="29">
        <f ca="1">IF(DJ16&gt;0,ROUND((INDIRECT(ADDRESS(DJ16,$DJ$7,,,"ТаблицаСоответствия"))+DL16)*$DJ$8,0),)</f>
        <v>0</v>
      </c>
      <c r="DL16" s="32"/>
      <c r="DM16" s="12"/>
      <c r="DN16" s="29">
        <f ca="1">IF(DM16&gt;0,ROUND((INDIRECT(ADDRESS(DM16,$DM$7,,,"ТаблицаСоответствия"))+DO16)*$DM$8,0),)</f>
        <v>0</v>
      </c>
      <c r="DO16" s="32"/>
      <c r="DP16" s="12"/>
      <c r="DQ16" s="29">
        <f ca="1">IF(DP16&gt;0,ROUND((INDIRECT(ADDRESS(DP16,$DP$7,,,"ТаблицаСоответствия"))+DR16)*$DP$8,0),)</f>
        <v>0</v>
      </c>
      <c r="DR16" s="32"/>
      <c r="DS16" s="12"/>
      <c r="DT16" s="29">
        <f ca="1">IF(DS16&gt;0,ROUND((INDIRECT(ADDRESS(DS16,$DS$7,,,"ТаблицаСоответствия"))+DU16)*$DS$8,0),)</f>
        <v>0</v>
      </c>
      <c r="DU16" s="32"/>
      <c r="DV16" s="12"/>
      <c r="DW16" s="29">
        <f ca="1">IF(DV16&gt;0,ROUND((INDIRECT(ADDRESS(DV16,$DV$7,,,"ТаблицаСоответствия"))+DX16)*$DV$8,0),)</f>
        <v>0</v>
      </c>
      <c r="DX16" s="32"/>
      <c r="DY16" s="12"/>
      <c r="DZ16" s="29">
        <f ca="1">IF(DY16&gt;0,ROUND((INDIRECT(ADDRESS(DY16,$DY$7,,,"ТаблицаСоответствия"))+EA16)*$DY$8,0),)</f>
        <v>0</v>
      </c>
      <c r="EA16" s="32"/>
      <c r="EB16" s="12"/>
      <c r="EC16" s="29">
        <f ca="1">IF(EB16&gt;0,ROUND((INDIRECT(ADDRESS(EB16,$EB$7,,,"ТаблицаСоответствия"))+ED16)*$EB$8,0),)</f>
        <v>0</v>
      </c>
      <c r="ED16" s="32"/>
      <c r="EE16" s="12"/>
      <c r="EF16" s="29">
        <f ca="1">IF(EE16&gt;0,ROUND((INDIRECT(ADDRESS(EE16,$EE$7,,,"ТаблицаСоответствия"))+EG16)*$EE$8,0),)</f>
        <v>0</v>
      </c>
      <c r="EG16" s="32"/>
      <c r="EH16" s="43"/>
      <c r="EI16" s="29">
        <f ca="1">IF(EH16&gt;0,ROUND((INDIRECT(ADDRESS(EH16,$EH$7,,,"ТаблицаСоответствия"))+EJ16)*$EH$8,0),)</f>
        <v>0</v>
      </c>
      <c r="EJ16" s="32"/>
      <c r="EK16" s="43"/>
      <c r="EL16" s="29">
        <f ca="1">IF(EK16&gt;0,ROUND((INDIRECT(ADDRESS(EK16,$EK$7,,,"ТаблицаСоответствия"))+EM16)*$EK$8,0),)</f>
        <v>0</v>
      </c>
      <c r="EM16" s="32"/>
      <c r="EN16" s="43"/>
      <c r="EO16" s="29">
        <f ca="1">IF(EN16&gt;0,ROUND((INDIRECT(ADDRESS(EN16,$EN$7,,,"ТаблицаСоответствия"))+EP16)*$EN$8,0),)</f>
        <v>0</v>
      </c>
      <c r="EP16" s="32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33</v>
      </c>
      <c r="ER16" s="188" t="str">
        <f t="shared" si="1"/>
        <v>Савченко Александр - Новокшонова Полина</v>
      </c>
      <c r="ES16" s="189"/>
      <c r="ET16" s="190"/>
      <c r="EU16" s="33">
        <f ca="1">IF(EQ16&gt;0,RANK(EQ16,$EQ$10:$EQ$26),0)</f>
        <v>7</v>
      </c>
    </row>
    <row r="17" spans="1:152" s="34" customFormat="1" ht="15.75" thickBot="1" x14ac:dyDescent="0.3">
      <c r="A17" s="30">
        <f t="shared" si="0"/>
        <v>8</v>
      </c>
      <c r="B17" s="43" t="s">
        <v>62</v>
      </c>
      <c r="C17" s="12"/>
      <c r="D17" s="182">
        <f ca="1">IF(C17&gt;0,(INDIRECT(ADDRESS(C17,$C$7,,,"ТаблицаСоответствия"))+E17)*$C$8,)</f>
        <v>0</v>
      </c>
      <c r="E17" s="32"/>
      <c r="F17" s="12"/>
      <c r="G17" s="134">
        <f ca="1">IF(F17&gt;0,(INDIRECT(ADDRESS(F17,$F$7,,,"ТаблицаСоответствия"))+H17)*$F$8,)</f>
        <v>0</v>
      </c>
      <c r="H17" s="32"/>
      <c r="I17" s="12"/>
      <c r="J17" s="134">
        <f ca="1">IF(I17&gt;0,(INDIRECT(ADDRESS(I17,$I$7,,,"ТаблицаСоответствия"))+K17)*$I$8,)</f>
        <v>0</v>
      </c>
      <c r="K17" s="32"/>
      <c r="L17" s="12"/>
      <c r="M17" s="134">
        <f ca="1">IF(L17&gt;0,(INDIRECT(ADDRESS(L17,$L$7,,,"ТаблицаСоответствия"))+N17)*$L$8,)</f>
        <v>0</v>
      </c>
      <c r="N17" s="32"/>
      <c r="O17" s="12"/>
      <c r="P17" s="134">
        <f ca="1">IF(O17&gt;0,(INDIRECT(ADDRESS(O17,$O$7,,,"ТаблицаСоответствия"))+Q17)*$O$8,)</f>
        <v>0</v>
      </c>
      <c r="Q17" s="32"/>
      <c r="R17" s="12"/>
      <c r="S17" s="29">
        <f ca="1">IF(R17&gt;0,ROUND((INDIRECT(ADDRESS(R17,$R$7,,,"ТаблицаСоответствия"))+T17)*$R$8,0),)</f>
        <v>0</v>
      </c>
      <c r="T17" s="32"/>
      <c r="U17" s="12"/>
      <c r="V17" s="29">
        <f ca="1">IF(U17&gt;0,ROUND((INDIRECT(ADDRESS(U17,$U$7,,,"ТаблицаСоответствия"))+W17)*$U$8,0),)</f>
        <v>0</v>
      </c>
      <c r="W17" s="32"/>
      <c r="X17" s="12">
        <v>10</v>
      </c>
      <c r="Y17" s="29">
        <f ca="1">IF(X17&gt;0,ROUND((INDIRECT(ADDRESS(X17,$X$7,,,"ТаблицаСоответствия"))+Z17)*$X$8,0),)</f>
        <v>8</v>
      </c>
      <c r="Z17" s="32"/>
      <c r="AA17" s="12">
        <v>10</v>
      </c>
      <c r="AB17" s="29">
        <f ca="1">IF(AA17&gt;0,ROUND((INDIRECT(ADDRESS(AA17,$AA$7,,,"ТаблицаСоответствия"))+AC17)*$AA$8,0),)</f>
        <v>8</v>
      </c>
      <c r="AC17" s="32"/>
      <c r="AD17" s="12">
        <v>8</v>
      </c>
      <c r="AE17" s="29">
        <f ca="1">IF(AD17&gt;0,ROUND((INDIRECT(ADDRESS(AD17,$AD$7,,,"ТаблицаСоответствия"))+AF17)*$AD$8,0),)</f>
        <v>12</v>
      </c>
      <c r="AF17" s="32"/>
      <c r="AG17" s="12"/>
      <c r="AH17" s="29">
        <f ca="1">IF(AG17&gt;0,ROUND((INDIRECT(ADDRESS(AG17,$AG$7,,,"ТаблицаСоответствия"))+AI17)*$AG$8,0),)</f>
        <v>0</v>
      </c>
      <c r="AI17" s="32"/>
      <c r="AJ17" s="12"/>
      <c r="AK17" s="29">
        <f ca="1">IF(AJ17&gt;0,ROUND((INDIRECT(ADDRESS(AJ17,$AJ$7,,,"ТаблицаСоответствия"))+AL17)*$AJ$8,0),)</f>
        <v>0</v>
      </c>
      <c r="AL17" s="32"/>
      <c r="AM17" s="12">
        <v>7</v>
      </c>
      <c r="AN17" s="29">
        <f ca="1">IF(AM17&gt;0,ROUND((INDIRECT(ADDRESS(AM17,$AM$7,,,"ТаблицаСоответствия"))+AO17)*$AM$8,0),)</f>
        <v>2</v>
      </c>
      <c r="AO17" s="32"/>
      <c r="AP17" s="12"/>
      <c r="AQ17" s="29">
        <f ca="1">IF(AP17&gt;0,ROUND((INDIRECT(ADDRESS(AP17,$AP$7,,,"ТаблицаСоответствия"))+AR17)*$AP$8,0),)</f>
        <v>0</v>
      </c>
      <c r="AR17" s="32"/>
      <c r="AS17" s="12"/>
      <c r="AT17" s="29">
        <f ca="1">IF(AS17&gt;0,ROUND((INDIRECT(ADDRESS(AS17,$AS$7,,,"ТаблицаСоответствия"))+AU17)*$AS$8,0),)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2"/>
      <c r="BI17" s="29">
        <f ca="1">IF(BH17&gt;0,ROUND((INDIRECT(ADDRESS(BH17,$BH$7,,,"ТаблицаСоответствия"))+BJ17)*$BH$8,0),)</f>
        <v>0</v>
      </c>
      <c r="BJ17" s="32"/>
      <c r="BK17" s="12"/>
      <c r="BL17" s="29">
        <f ca="1">IF(BK17&gt;0,ROUND((INDIRECT(ADDRESS(BK17,$BK$7,,,"ТаблицаСоответствия"))+BM17)*$BK$8,0),)</f>
        <v>0</v>
      </c>
      <c r="BM17" s="32"/>
      <c r="BN17" s="12"/>
      <c r="BO17" s="29">
        <f ca="1">IF(BN17&gt;0,ROUND((INDIRECT(ADDRESS(BN17,$BN$7,,,"ТаблицаСоответствия"))+BP17)*$BN$8,0),)</f>
        <v>0</v>
      </c>
      <c r="BP17" s="32"/>
      <c r="BQ17" s="12"/>
      <c r="BR17" s="29">
        <f ca="1">IF(BQ17&gt;0,ROUND((INDIRECT(ADDRESS(BQ17,$BQ$7,,,"ТаблицаСоответствия"))+BS17)*$BQ$8,0),)</f>
        <v>0</v>
      </c>
      <c r="BS17" s="32"/>
      <c r="BT17" s="12"/>
      <c r="BU17" s="29">
        <f ca="1">IF(BT17&gt;0,ROUND((INDIRECT(ADDRESS(BT17,$BT$7,,,"ТаблицаСоответствия"))+BV17)*$BT$8,0),)</f>
        <v>0</v>
      </c>
      <c r="BV17" s="32"/>
      <c r="BW17" s="12"/>
      <c r="BX17" s="29">
        <f ca="1">IF(BW17&gt;0,ROUND((INDIRECT(ADDRESS(BW17,$BW$7,,,"ТаблицаСоответствия"))+BY17)*$BW$8,0),)</f>
        <v>0</v>
      </c>
      <c r="BY17" s="32"/>
      <c r="BZ17" s="12"/>
      <c r="CA17" s="29">
        <f ca="1">IF(BZ17&gt;0,ROUND((INDIRECT(ADDRESS(BZ17,$BZ$7,,,"ТаблицаСоответствия"))+CB17)*$BZ$8,0),)</f>
        <v>0</v>
      </c>
      <c r="CB17" s="32"/>
      <c r="CC17" s="12"/>
      <c r="CD17" s="29">
        <f ca="1">IF(CC17&gt;0,ROUND((INDIRECT(ADDRESS(CC17,$CC$7,,,"ТаблицаСоответствия"))+CE17)*$CC$8,0),)</f>
        <v>0</v>
      </c>
      <c r="CE17" s="32"/>
      <c r="CF17" s="12"/>
      <c r="CG17" s="29">
        <f ca="1">IF(CF17&gt;0,ROUND((INDIRECT(ADDRESS(CF17,$CF$7,,,"ТаблицаСоответствия"))+CH17)*$CF$8,0),)</f>
        <v>0</v>
      </c>
      <c r="CH17" s="32"/>
      <c r="CI17" s="12"/>
      <c r="CJ17" s="29">
        <f ca="1">IF(CI17&gt;0,ROUND((INDIRECT(ADDRESS(CI17,$CI$7,,,"ТаблицаСоответствия"))+CK17)*$CI$8,0),)</f>
        <v>0</v>
      </c>
      <c r="CK17" s="32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9">
        <f ca="1">IF(CR17&gt;0,ROUND((INDIRECT(ADDRESS(CR17,$CR$7,,,"ТаблицаСоответствия"))+CT17)*$CR$8,0),)</f>
        <v>0</v>
      </c>
      <c r="CT17" s="32"/>
      <c r="CU17" s="12"/>
      <c r="CV17" s="29">
        <f ca="1">IF(CU17&gt;0,ROUND((INDIRECT(ADDRESS(CU17,$CU$7,,,"ТаблицаСоответствия"))+CW17)*$CU$8,0),)</f>
        <v>0</v>
      </c>
      <c r="CW17" s="32"/>
      <c r="CX17" s="12"/>
      <c r="CY17" s="29">
        <f ca="1">IF(CX17&gt;0,ROUND((INDIRECT(ADDRESS(CX17,$CX$7,,,"ТаблицаСоответствия"))+CZ17)*$CX$8,0),)</f>
        <v>0</v>
      </c>
      <c r="CZ17" s="32"/>
      <c r="DA17" s="12"/>
      <c r="DB17" s="29">
        <f ca="1">IF(DA17&gt;0,ROUND((INDIRECT(ADDRESS(DA17,$DA$7,,,"ТаблицаСоответствия"))+DC17)*$DA$8,0),)</f>
        <v>0</v>
      </c>
      <c r="DC17" s="32"/>
      <c r="DD17" s="12"/>
      <c r="DE17" s="29">
        <f ca="1">IF(DD17&gt;0,ROUND((INDIRECT(ADDRESS(DD17,$DD$7,,,"ТаблицаСоответствия"))+DF17)*$DD$8,0),)</f>
        <v>0</v>
      </c>
      <c r="DF17" s="32"/>
      <c r="DG17" s="12"/>
      <c r="DH17" s="29">
        <f ca="1">IF(DG17&gt;0,ROUND((INDIRECT(ADDRESS(DG17,$DG$7,,,"ТаблицаСоответствия"))+DI17)*$DG$8,0),)</f>
        <v>0</v>
      </c>
      <c r="DI17" s="32"/>
      <c r="DJ17" s="12"/>
      <c r="DK17" s="29">
        <f ca="1">IF(DJ17&gt;0,ROUND((INDIRECT(ADDRESS(DJ17,$DJ$7,,,"ТаблицаСоответствия"))+DL17)*$DJ$8,0),)</f>
        <v>0</v>
      </c>
      <c r="DL17" s="32"/>
      <c r="DM17" s="12"/>
      <c r="DN17" s="29">
        <f ca="1">IF(DM17&gt;0,ROUND((INDIRECT(ADDRESS(DM17,$DM$7,,,"ТаблицаСоответствия"))+DO17)*$DM$8,0),)</f>
        <v>0</v>
      </c>
      <c r="DO17" s="32"/>
      <c r="DP17" s="12"/>
      <c r="DQ17" s="29">
        <f ca="1">IF(DP17&gt;0,ROUND((INDIRECT(ADDRESS(DP17,$DP$7,,,"ТаблицаСоответствия"))+DR17)*$DP$8,0),)</f>
        <v>0</v>
      </c>
      <c r="DR17" s="32"/>
      <c r="DS17" s="12"/>
      <c r="DT17" s="29">
        <f ca="1">IF(DS17&gt;0,ROUND((INDIRECT(ADDRESS(DS17,$DS$7,,,"ТаблицаСоответствия"))+DU17)*$DS$8,0),)</f>
        <v>0</v>
      </c>
      <c r="DU17" s="32"/>
      <c r="DV17" s="12"/>
      <c r="DW17" s="29">
        <f ca="1">IF(DV17&gt;0,ROUND((INDIRECT(ADDRESS(DV17,$DV$7,,,"ТаблицаСоответствия"))+DX17)*$DV$8,0),)</f>
        <v>0</v>
      </c>
      <c r="DX17" s="32"/>
      <c r="DY17" s="12"/>
      <c r="DZ17" s="29">
        <f ca="1">IF(DY17&gt;0,ROUND((INDIRECT(ADDRESS(DY17,$DY$7,,,"ТаблицаСоответствия"))+EA17)*$DY$8,0),)</f>
        <v>0</v>
      </c>
      <c r="EA17" s="32"/>
      <c r="EB17" s="12"/>
      <c r="EC17" s="29">
        <f ca="1">IF(EB17&gt;0,ROUND((INDIRECT(ADDRESS(EB17,$EB$7,,,"ТаблицаСоответствия"))+ED17)*$EB$8,0),)</f>
        <v>0</v>
      </c>
      <c r="ED17" s="32"/>
      <c r="EE17" s="12"/>
      <c r="EF17" s="29">
        <f ca="1">IF(EE17&gt;0,ROUND((INDIRECT(ADDRESS(EE17,$EE$7,,,"ТаблицаСоответствия"))+EG17)*$EE$8,0),)</f>
        <v>0</v>
      </c>
      <c r="EG17" s="32"/>
      <c r="EH17" s="43"/>
      <c r="EI17" s="29">
        <f ca="1">IF(EH17&gt;0,ROUND((INDIRECT(ADDRESS(EH17,$EH$7,,,"ТаблицаСоответствия"))+EJ17)*$EH$8,0),)</f>
        <v>0</v>
      </c>
      <c r="EJ17" s="32"/>
      <c r="EK17" s="43"/>
      <c r="EL17" s="29">
        <f ca="1">IF(EK17&gt;0,ROUND((INDIRECT(ADDRESS(EK17,$EK$7,,,"ТаблицаСоответствия"))+EM17)*$EK$8,0),)</f>
        <v>0</v>
      </c>
      <c r="EM17" s="32"/>
      <c r="EN17" s="43"/>
      <c r="EO17" s="29">
        <f ca="1">IF(EN17&gt;0,ROUND((INDIRECT(ADDRESS(EN17,$EN$7,,,"ТаблицаСоответствия"))+EP17)*$EN$8,0),)</f>
        <v>0</v>
      </c>
      <c r="EP17" s="32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30</v>
      </c>
      <c r="ER17" s="188" t="str">
        <f t="shared" si="1"/>
        <v>Кулькин Никита - Чернова Дарья</v>
      </c>
      <c r="ES17" s="189"/>
      <c r="ET17" s="190"/>
      <c r="EU17" s="33">
        <f ca="1">IF(EQ17&gt;0,RANK(EQ17,$EQ$10:$EQ$26),0)</f>
        <v>8</v>
      </c>
      <c r="EV17"/>
    </row>
    <row r="18" spans="1:152" ht="15.75" thickBot="1" x14ac:dyDescent="0.3">
      <c r="A18" s="30">
        <f t="shared" si="0"/>
        <v>9</v>
      </c>
      <c r="B18" s="43" t="s">
        <v>149</v>
      </c>
      <c r="C18" s="12"/>
      <c r="D18" s="182">
        <f ca="1">IF(C18&gt;0,(INDIRECT(ADDRESS(C18,$C$7,,,"ТаблицаСоответствия"))+E18)*$C$8,)</f>
        <v>0</v>
      </c>
      <c r="E18" s="9"/>
      <c r="F18" s="12"/>
      <c r="G18" s="134">
        <f ca="1">IF(F18&gt;0,(INDIRECT(ADDRESS(F18,$F$7,,,"ТаблицаСоответствия"))+H18)*$F$8,)</f>
        <v>0</v>
      </c>
      <c r="H18" s="9"/>
      <c r="I18" s="12"/>
      <c r="J18" s="134">
        <f ca="1">IF(I18&gt;0,(INDIRECT(ADDRESS(I18,$I$7,,,"ТаблицаСоответствия"))+K18)*$I$8,)</f>
        <v>0</v>
      </c>
      <c r="K18" s="9"/>
      <c r="L18" s="12"/>
      <c r="M18" s="134">
        <f ca="1">IF(L18&gt;0,(INDIRECT(ADDRESS(L18,$L$7,,,"ТаблицаСоответствия"))+N18)*$L$8,)</f>
        <v>0</v>
      </c>
      <c r="N18" s="9"/>
      <c r="O18" s="12"/>
      <c r="P18" s="134">
        <f ca="1">IF(O18&gt;0,(INDIRECT(ADDRESS(O18,$O$7,,,"ТаблицаСоответствия"))+Q18)*$O$8,)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/>
      <c r="Y18" s="7">
        <f ca="1">IF(X18&gt;0,ROUND((INDIRECT(ADDRESS(X18,$X$7,,,"ТаблицаСоответствия"))+Z18)*$X$8,0),)</f>
        <v>0</v>
      </c>
      <c r="Z18" s="9"/>
      <c r="AA18" s="12"/>
      <c r="AB18" s="7">
        <f ca="1">IF(AA18&gt;0,ROUND((INDIRECT(ADDRESS(AA18,$AA$7,,,"ТаблицаСоответствия"))+AC18)*$AA$8,0),)</f>
        <v>0</v>
      </c>
      <c r="AC18" s="9"/>
      <c r="AD18" s="12">
        <v>5</v>
      </c>
      <c r="AE18" s="7">
        <f ca="1">IF(AD18&gt;0,ROUND((INDIRECT(ADDRESS(AD18,$AD$7,,,"ТаблицаСоответствия"))+AF18)*$AD$8,0),)</f>
        <v>22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22</v>
      </c>
      <c r="ER18" s="188" t="str">
        <f t="shared" si="1"/>
        <v>Степанов Василий - Гаева Мария</v>
      </c>
      <c r="ES18" s="189"/>
      <c r="ET18" s="190"/>
      <c r="EU18" s="33">
        <f ca="1">IF(EQ18&gt;0,RANK(EQ18,$EQ$10:$EQ$26),0)</f>
        <v>9</v>
      </c>
    </row>
    <row r="19" spans="1:152" ht="15.75" thickBot="1" x14ac:dyDescent="0.3">
      <c r="A19" s="30">
        <f t="shared" si="0"/>
        <v>10</v>
      </c>
      <c r="B19" s="68" t="s">
        <v>124</v>
      </c>
      <c r="C19" s="12"/>
      <c r="D19" s="182">
        <f ca="1">IF(C19&gt;0,(INDIRECT(ADDRESS(C19,$C$7,,,"ТаблицаСоответствия"))+E19)*$C$8,)</f>
        <v>0</v>
      </c>
      <c r="E19" s="119"/>
      <c r="F19" s="12"/>
      <c r="G19" s="134">
        <f ca="1">IF(F19&gt;0,(INDIRECT(ADDRESS(F19,$F$7,,,"ТаблицаСоответствия"))+H19)*$F$8,)</f>
        <v>0</v>
      </c>
      <c r="H19" s="119"/>
      <c r="I19" s="12"/>
      <c r="J19" s="134">
        <f ca="1">IF(I19&gt;0,(INDIRECT(ADDRESS(I19,$I$7,,,"ТаблицаСоответствия"))+K19)*$I$8,)</f>
        <v>0</v>
      </c>
      <c r="K19" s="119"/>
      <c r="L19" s="12">
        <v>51</v>
      </c>
      <c r="M19" s="134">
        <f ca="1">IF(L19&gt;0,(INDIRECT(ADDRESS(L19,$L$7,,,"ТаблицаСоответствия"))+N19)*$L$8,)</f>
        <v>18</v>
      </c>
      <c r="N19" s="119"/>
      <c r="O19" s="12"/>
      <c r="P19" s="134">
        <f ca="1">IF(O19&gt;0,(INDIRECT(ADDRESS(O19,$O$7,,,"ТаблицаСоответствия"))+Q19)*$O$8,)</f>
        <v>0</v>
      </c>
      <c r="Q19" s="119"/>
      <c r="R19" s="12"/>
      <c r="S19" s="7">
        <f ca="1">IF(R19&gt;0,ROUND((INDIRECT(ADDRESS(R19,$R$7,,,"ТаблицаСоответствия"))+T19)*$R$8,0),)</f>
        <v>0</v>
      </c>
      <c r="T19" s="119"/>
      <c r="U19" s="12"/>
      <c r="V19" s="120"/>
      <c r="W19" s="119"/>
      <c r="X19" s="12"/>
      <c r="Y19" s="7">
        <f ca="1">IF(X19&gt;0,ROUND((INDIRECT(ADDRESS(X19,$X$7,,,"ТаблицаСоответствия"))+Z19)*$X$8,0),)</f>
        <v>0</v>
      </c>
      <c r="Z19" s="119"/>
      <c r="AA19" s="12"/>
      <c r="AB19" s="120">
        <f ca="1">IF(AA19&gt;0,ROUND((INDIRECT(ADDRESS(AA19,$AA$7,,,"ТаблицаСоответствия"))+AC19)*$AA$8,0),)</f>
        <v>0</v>
      </c>
      <c r="AC19" s="119"/>
      <c r="AD19" s="12"/>
      <c r="AE19" s="7">
        <f ca="1">IF(AD19&gt;0,ROUND((INDIRECT(ADDRESS(AD19,$AD$7,,,"ТаблицаСоответствия"))+AF19)*$AD$8,0),)</f>
        <v>0</v>
      </c>
      <c r="AF19" s="119"/>
      <c r="AG19" s="12"/>
      <c r="AH19" s="7">
        <f ca="1">IF(AG19&gt;0,ROUND((INDIRECT(ADDRESS(AG19,$AG$7,,,"ТаблицаСоответствия"))+AI19)*$AG$8,0),)</f>
        <v>0</v>
      </c>
      <c r="AI19" s="119"/>
      <c r="AJ19" s="12"/>
      <c r="AK19" s="7">
        <f ca="1">IF(AJ19&gt;0,ROUND((INDIRECT(ADDRESS(AJ19,$AJ$7,,,"ТаблицаСоответствия"))+AL19)*$AJ$8,0),)</f>
        <v>0</v>
      </c>
      <c r="AL19" s="119"/>
      <c r="AM19" s="12"/>
      <c r="AN19" s="7">
        <f ca="1">IF(AM19&gt;0,ROUND((INDIRECT(ADDRESS(AM19,$AM$7,,,"ТаблицаСоответствия"))+AO19)*$AM$8,0),)</f>
        <v>0</v>
      </c>
      <c r="AO19" s="119"/>
      <c r="AP19" s="12"/>
      <c r="AQ19" s="7">
        <f ca="1">IF(AP19&gt;0,ROUND((INDIRECT(ADDRESS(AP19,$AP$7,,,"ТаблицаСоответствия"))+AR19)*$AP$8,0),)</f>
        <v>0</v>
      </c>
      <c r="AR19" s="119"/>
      <c r="AS19" s="12"/>
      <c r="AT19" s="7">
        <f ca="1">IF(AS19&gt;0,ROUND((INDIRECT(ADDRESS(AS19,$AS$7,,,"ТаблицаСоответствия"))+AU19)*$AS$8,0),)</f>
        <v>0</v>
      </c>
      <c r="AU19" s="119"/>
      <c r="AV19" s="12"/>
      <c r="AW19" s="7">
        <f ca="1">IF(AV19&gt;0,ROUND((INDIRECT(ADDRESS(AV19,$AV$7,,,"ТаблицаСоответствия"))+AX19)*$AV$8,0),)</f>
        <v>0</v>
      </c>
      <c r="AX19" s="119"/>
      <c r="AY19" s="12"/>
      <c r="AZ19" s="120"/>
      <c r="BA19" s="119"/>
      <c r="BB19" s="12"/>
      <c r="BC19" s="7">
        <f ca="1">IF(BB19&gt;0,ROUND((INDIRECT(ADDRESS(BB19,$BB$7,,,"ТаблицаСоответствия"))+BD19)*$BB$8,0),)</f>
        <v>0</v>
      </c>
      <c r="BD19" s="119"/>
      <c r="BE19" s="12"/>
      <c r="BF19" s="7">
        <f ca="1">IF(BE19&gt;0,ROUND((INDIRECT(ADDRESS(BE19,$BE$7,,,"ТаблицаСоответствия"))+BG19)*$BE$8,0),)</f>
        <v>0</v>
      </c>
      <c r="BG19" s="119"/>
      <c r="BH19" s="12"/>
      <c r="BI19" s="7">
        <f ca="1">IF(BH19&gt;0,ROUND((INDIRECT(ADDRESS(BH19,$BH$7,,,"ТаблицаСоответствия"))+BJ19)*$BH$8,0),)</f>
        <v>0</v>
      </c>
      <c r="BJ19" s="119"/>
      <c r="BK19" s="12"/>
      <c r="BL19" s="7">
        <f ca="1">IF(BK19&gt;0,ROUND((INDIRECT(ADDRESS(BK19,$BK$7,,,"ТаблицаСоответствия"))+BM19)*$BK$8,0),)</f>
        <v>0</v>
      </c>
      <c r="BM19" s="119"/>
      <c r="BN19" s="12"/>
      <c r="BO19" s="7">
        <f ca="1">IF(BN19&gt;0,ROUND((INDIRECT(ADDRESS(BN19,$BN$7,,,"ТаблицаСоответствия"))+BP19)*$BN$8,0),)</f>
        <v>0</v>
      </c>
      <c r="BP19" s="119"/>
      <c r="BQ19" s="12"/>
      <c r="BR19" s="7">
        <f ca="1">IF(BQ19&gt;0,ROUND((INDIRECT(ADDRESS(BQ19,$BQ$7,,,"ТаблицаСоответствия"))+BS19)*$BQ$8,0),)</f>
        <v>0</v>
      </c>
      <c r="BS19" s="119"/>
      <c r="BT19" s="12"/>
      <c r="BU19" s="7">
        <f ca="1">IF(BT19&gt;0,ROUND((INDIRECT(ADDRESS(BT19,$BT$7,,,"ТаблицаСоответствия"))+BV19)*$BT$8,0),)</f>
        <v>0</v>
      </c>
      <c r="BV19" s="119"/>
      <c r="BW19" s="12"/>
      <c r="BX19" s="7">
        <f ca="1">IF(BW19&gt;0,ROUND((INDIRECT(ADDRESS(BW19,$BW$7,,,"ТаблицаСоответствия"))+BY19)*$BW$8,0),)</f>
        <v>0</v>
      </c>
      <c r="BY19" s="119"/>
      <c r="BZ19" s="12"/>
      <c r="CA19" s="7">
        <f ca="1">IF(BZ19&gt;0,ROUND((INDIRECT(ADDRESS(BZ19,$BZ$7,,,"ТаблицаСоответствия"))+CB19)*$BZ$8,0),)</f>
        <v>0</v>
      </c>
      <c r="CB19" s="119"/>
      <c r="CC19" s="12"/>
      <c r="CD19" s="7">
        <f ca="1">IF(CC19&gt;0,ROUND((INDIRECT(ADDRESS(CC19,$CC$7,,,"ТаблицаСоответствия"))+CE19)*$CC$8,0),)</f>
        <v>0</v>
      </c>
      <c r="CE19" s="119"/>
      <c r="CF19" s="12"/>
      <c r="CG19" s="29">
        <f ca="1">IF(CF19&gt;0,ROUND((INDIRECT(ADDRESS(CF19,$CF$7,,,"ТаблицаСоответствия"))+CH19)*$CF$8,0),)</f>
        <v>0</v>
      </c>
      <c r="CH19" s="119"/>
      <c r="CI19" s="12"/>
      <c r="CJ19" s="29">
        <f ca="1">IF(CI19&gt;0,ROUND((INDIRECT(ADDRESS(CI19,$CI$7,,,"ТаблицаСоответствия"))+CK19)*$CI$8,0),)</f>
        <v>0</v>
      </c>
      <c r="CK19" s="119"/>
      <c r="CL19" s="12"/>
      <c r="CM19" s="7">
        <f ca="1">IF(CL19&gt;0,ROUND((INDIRECT(ADDRESS(CL19,$CL$7,,,"ТаблицаСоответствия"))+CN19)*$CL$8,0),)</f>
        <v>0</v>
      </c>
      <c r="CN19" s="119"/>
      <c r="CO19" s="12"/>
      <c r="CP19" s="7">
        <f ca="1">IF(CO19&gt;0,ROUND((INDIRECT(ADDRESS(CO19,$CO$7,,,"ТаблицаСоответствия"))+CQ19)*$CO$8,0),)</f>
        <v>0</v>
      </c>
      <c r="CQ19" s="119"/>
      <c r="CR19" s="12"/>
      <c r="CS19" s="7">
        <f ca="1">IF(CR19&gt;0,ROUND((INDIRECT(ADDRESS(CR19,$CR$7,,,"ТаблицаСоответствия"))+CT19)*$CR$8,0),)</f>
        <v>0</v>
      </c>
      <c r="CT19" s="119"/>
      <c r="CU19" s="12"/>
      <c r="CV19" s="7">
        <f ca="1">IF(CU19&gt;0,ROUND((INDIRECT(ADDRESS(CU19,$CU$7,,,"ТаблицаСоответствия"))+CW19)*$CU$8,0),)</f>
        <v>0</v>
      </c>
      <c r="CW19" s="119"/>
      <c r="CX19" s="12"/>
      <c r="CY19" s="7">
        <f ca="1">IF(CX19&gt;0,ROUND((INDIRECT(ADDRESS(CX19,$CX$7,,,"ТаблицаСоответствия"))+CZ19)*$CX$8,0),)</f>
        <v>0</v>
      </c>
      <c r="CZ19" s="119"/>
      <c r="DA19" s="12"/>
      <c r="DB19" s="7">
        <f ca="1">IF(DA19&gt;0,ROUND((INDIRECT(ADDRESS(DA19,$DA$7,,,"ТаблицаСоответствия"))+DC19)*$DA$8,0),)</f>
        <v>0</v>
      </c>
      <c r="DC19" s="119"/>
      <c r="DD19" s="12"/>
      <c r="DE19" s="7">
        <f ca="1">IF(DD19&gt;0,ROUND((INDIRECT(ADDRESS(DD19,$DD$7,,,"ТаблицаСоответствия"))+DF19)*$DD$8,0),)</f>
        <v>0</v>
      </c>
      <c r="DF19" s="119"/>
      <c r="DG19" s="12"/>
      <c r="DH19" s="7">
        <f ca="1">IF(DG19&gt;0,ROUND((INDIRECT(ADDRESS(DG19,$DG$7,,,"ТаблицаСоответствия"))+DI19)*$DG$8,0),)</f>
        <v>0</v>
      </c>
      <c r="DI19" s="119"/>
      <c r="DJ19" s="12"/>
      <c r="DK19" s="7">
        <f ca="1">IF(DJ19&gt;0,ROUND((INDIRECT(ADDRESS(DJ19,$DJ$7,,,"ТаблицаСоответствия"))+DL19)*$DJ$8,0),)</f>
        <v>0</v>
      </c>
      <c r="DL19" s="119"/>
      <c r="DM19" s="12"/>
      <c r="DN19" s="7">
        <f ca="1">IF(DM19&gt;0,ROUND((INDIRECT(ADDRESS(DM19,$DM$7,,,"ТаблицаСоответствия"))+DO19)*$DM$8,0),)</f>
        <v>0</v>
      </c>
      <c r="DO19" s="119"/>
      <c r="DP19" s="12"/>
      <c r="DQ19" s="7">
        <f ca="1">IF(DP19&gt;0,ROUND((INDIRECT(ADDRESS(DP19,$DP$7,,,"ТаблицаСоответствия"))+DR19)*$DP$8,0),)</f>
        <v>0</v>
      </c>
      <c r="DR19" s="119"/>
      <c r="DS19" s="12"/>
      <c r="DT19" s="7">
        <f ca="1">IF(DS19&gt;0,ROUND((INDIRECT(ADDRESS(DS19,$DS$7,,,"ТаблицаСоответствия"))+DU19)*$DS$8,0),)</f>
        <v>0</v>
      </c>
      <c r="DU19" s="119"/>
      <c r="DV19" s="12"/>
      <c r="DW19" s="7">
        <f ca="1">IF(DV19&gt;0,ROUND((INDIRECT(ADDRESS(DV19,$DV$7,,,"ТаблицаСоответствия"))+DX19)*$DV$8,0),)</f>
        <v>0</v>
      </c>
      <c r="DX19" s="119"/>
      <c r="DY19" s="12"/>
      <c r="DZ19" s="7">
        <f ca="1">IF(DY19&gt;0,ROUND((INDIRECT(ADDRESS(DY19,$DY$7,,,"ТаблицаСоответствия"))+EA19)*$DY$8,0),)</f>
        <v>0</v>
      </c>
      <c r="EA19" s="119"/>
      <c r="EB19" s="12"/>
      <c r="EC19" s="7">
        <f ca="1">IF(EB19&gt;0,ROUND((INDIRECT(ADDRESS(EB19,$EB$7,,,"ТаблицаСоответствия"))+ED19)*$EB$8,0),)</f>
        <v>0</v>
      </c>
      <c r="ED19" s="119"/>
      <c r="EE19" s="12"/>
      <c r="EF19" s="7">
        <f ca="1">IF(EE19&gt;0,ROUND((INDIRECT(ADDRESS(EE19,$EE$7,,,"ТаблицаСоответствия"))+EG19)*$EE$8,0),)</f>
        <v>0</v>
      </c>
      <c r="EG19" s="119"/>
      <c r="EH19" s="119"/>
      <c r="EI19" s="120"/>
      <c r="EJ19" s="119"/>
      <c r="EK19" s="119"/>
      <c r="EL19" s="120"/>
      <c r="EM19" s="119"/>
      <c r="EN19" s="119"/>
      <c r="EO19" s="120"/>
      <c r="EP19" s="119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18</v>
      </c>
      <c r="ER19" s="188" t="str">
        <f t="shared" si="1"/>
        <v>Мох Елисей - Захарова Марианна</v>
      </c>
      <c r="ES19" s="189"/>
      <c r="ET19" s="190"/>
      <c r="EU19" s="33">
        <f ca="1">IF(EQ19&gt;0,RANK(EQ19,$EQ$10:$EQ$26),0)</f>
        <v>10</v>
      </c>
    </row>
    <row r="20" spans="1:152" ht="15.75" thickBot="1" x14ac:dyDescent="0.3">
      <c r="A20" s="30">
        <f t="shared" si="0"/>
        <v>11</v>
      </c>
      <c r="B20" s="43" t="s">
        <v>22</v>
      </c>
      <c r="C20" s="12"/>
      <c r="D20" s="182">
        <f ca="1">IF(C20&gt;0,(INDIRECT(ADDRESS(C20,$C$7,,,"ТаблицаСоответствия"))+E20)*$C$8,)</f>
        <v>0</v>
      </c>
      <c r="E20" s="9"/>
      <c r="F20" s="12"/>
      <c r="G20" s="134">
        <f ca="1">IF(F20&gt;0,(INDIRECT(ADDRESS(F20,$F$7,,,"ТаблицаСоответствия"))+H20)*$F$8,)</f>
        <v>0</v>
      </c>
      <c r="H20" s="9"/>
      <c r="I20" s="12"/>
      <c r="J20" s="134">
        <f ca="1">IF(I20&gt;0,(INDIRECT(ADDRESS(I20,$I$7,,,"ТаблицаСоответствия"))+K20)*$I$8,)</f>
        <v>0</v>
      </c>
      <c r="K20" s="9"/>
      <c r="L20" s="12"/>
      <c r="M20" s="134">
        <f ca="1">IF(L20&gt;0,(INDIRECT(ADDRESS(L20,$L$7,,,"ТаблицаСоответствия"))+N20)*$L$8,)</f>
        <v>0</v>
      </c>
      <c r="N20" s="9"/>
      <c r="O20" s="12"/>
      <c r="P20" s="134">
        <f ca="1">IF(O20&gt;0,(INDIRECT(ADDRESS(O20,$O$7,,,"ТаблицаСоответствия"))+Q20)*$O$8,)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/>
      <c r="V20" s="7">
        <f ca="1">IF(U20&gt;0,ROUND((INDIRECT(ADDRESS(U20,$U$7,,,"ТаблицаСоответствия"))+W20)*$U$8,0),)</f>
        <v>0</v>
      </c>
      <c r="W20" s="9"/>
      <c r="X20" s="12">
        <v>12</v>
      </c>
      <c r="Y20" s="7">
        <f ca="1">IF(X20&gt;0,ROUND((INDIRECT(ADDRESS(X20,$X$7,,,"ТаблицаСоответствия"))+Z20)*$X$8,0),)</f>
        <v>3</v>
      </c>
      <c r="Z20" s="9"/>
      <c r="AA20" s="12"/>
      <c r="AB20" s="7">
        <f ca="1">IF(AA20&gt;0,ROUND((INDIRECT(ADDRESS(AA20,$AA$7,,,"ТаблицаСоответствия"))+AC20)*$AA$8,0),)</f>
        <v>0</v>
      </c>
      <c r="AC20" s="9"/>
      <c r="AD20" s="12">
        <v>9</v>
      </c>
      <c r="AE20" s="7">
        <f ca="1">IF(AD20&gt;0,ROUND((INDIRECT(ADDRESS(AD20,$AD$7,,,"ТаблицаСоответствия"))+AF20)*$AD$8,0),)</f>
        <v>10</v>
      </c>
      <c r="AF20" s="9"/>
      <c r="AG20" s="12"/>
      <c r="AH20" s="7">
        <f ca="1">IF(AG20&gt;0,ROUND((INDIRECT(ADDRESS(AG20,$AG$7,,,"ТаблицаСоответствия"))+AI20)*$AG$8,0),)</f>
        <v>0</v>
      </c>
      <c r="AI20" s="9"/>
      <c r="AJ20" s="12"/>
      <c r="AK20" s="7">
        <f ca="1">IF(AJ20&gt;0,ROUND((INDIRECT(ADDRESS(AJ20,$AJ$7,,,"ТаблицаСоответствия"))+AL20)*$AJ$8,0),)</f>
        <v>0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13</v>
      </c>
      <c r="ER20" s="188" t="str">
        <f t="shared" si="1"/>
        <v>Коротких Роман - Гизей Ксения</v>
      </c>
      <c r="ES20" s="189"/>
      <c r="ET20" s="190"/>
      <c r="EU20" s="33">
        <f ca="1">IF(EQ20&gt;0,RANK(EQ20,$EQ$10:$EQ$26),0)</f>
        <v>11</v>
      </c>
    </row>
    <row r="21" spans="1:152" ht="15.75" customHeight="1" thickBot="1" x14ac:dyDescent="0.3">
      <c r="A21" s="30">
        <f t="shared" si="0"/>
        <v>12</v>
      </c>
      <c r="B21" s="43" t="s">
        <v>26</v>
      </c>
      <c r="C21" s="12"/>
      <c r="D21" s="182">
        <f ca="1">IF(C21&gt;0,(INDIRECT(ADDRESS(C21,$C$7,,,"ТаблицаСоответствия"))+E21)*$C$8,)</f>
        <v>0</v>
      </c>
      <c r="E21" s="9"/>
      <c r="F21" s="12"/>
      <c r="G21" s="134">
        <f ca="1">IF(F21&gt;0,(INDIRECT(ADDRESS(F21,$F$7,,,"ТаблицаСоответствия"))+H21)*$F$8,)</f>
        <v>0</v>
      </c>
      <c r="H21" s="9"/>
      <c r="I21" s="12"/>
      <c r="J21" s="134">
        <f ca="1">IF(I21&gt;0,(INDIRECT(ADDRESS(I21,$I$7,,,"ТаблицаСоответствия"))+K21)*$I$8,)</f>
        <v>0</v>
      </c>
      <c r="K21" s="9"/>
      <c r="L21" s="12"/>
      <c r="M21" s="134">
        <f ca="1">IF(L21&gt;0,(INDIRECT(ADDRESS(L21,$L$7,,,"ТаблицаСоответствия"))+N21)*$L$8,)</f>
        <v>0</v>
      </c>
      <c r="N21" s="9"/>
      <c r="O21" s="12"/>
      <c r="P21" s="134">
        <f ca="1">IF(O21&gt;0,(INDIRECT(ADDRESS(O21,$O$7,,,"ТаблицаСоответствия"))+Q21)*$O$8,)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ca="1">IF(AA21&gt;0,ROUND((INDIRECT(ADDRESS(AA21,$AA$7,,,"ТаблицаСоответствия"))+AC21)*$AA$8,0),)</f>
        <v>0</v>
      </c>
      <c r="AC21" s="9"/>
      <c r="AD21" s="12">
        <v>9</v>
      </c>
      <c r="AE21" s="7">
        <f ca="1">IF(AD21&gt;0,ROUND((INDIRECT(ADDRESS(AD21,$AD$7,,,"ТаблицаСоответствия"))+AF21)*$AD$8,0),)</f>
        <v>10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10</v>
      </c>
      <c r="ER21" s="188" t="str">
        <f t="shared" si="1"/>
        <v>Малахов Артём - Бельмесова Ольга</v>
      </c>
      <c r="ES21" s="189"/>
      <c r="ET21" s="190"/>
      <c r="EU21" s="33">
        <f ca="1">IF(EQ21&gt;0,RANK(EQ21,$EQ$10:$EQ$26),0)</f>
        <v>12</v>
      </c>
    </row>
    <row r="22" spans="1:152" ht="15.75" customHeight="1" thickBot="1" x14ac:dyDescent="0.3">
      <c r="A22" s="30">
        <f t="shared" si="0"/>
        <v>13</v>
      </c>
      <c r="B22" s="43" t="s">
        <v>150</v>
      </c>
      <c r="C22" s="78"/>
      <c r="D22" s="182">
        <f ca="1">IF(C22&gt;0,(INDIRECT(ADDRESS(C22,$C$7,,,"ТаблицаСоответствия"))+E22)*$C$8,)</f>
        <v>0</v>
      </c>
      <c r="E22" s="9"/>
      <c r="F22" s="12"/>
      <c r="G22" s="134">
        <f ca="1">IF(F22&gt;0,(INDIRECT(ADDRESS(F22,$F$7,,,"ТаблицаСоответствия"))+H22)*$F$8,)</f>
        <v>0</v>
      </c>
      <c r="H22" s="9"/>
      <c r="I22" s="12"/>
      <c r="J22" s="134">
        <f ca="1">IF(I22&gt;0,(INDIRECT(ADDRESS(I22,$I$7,,,"ТаблицаСоответствия"))+K22)*$I$8,)</f>
        <v>0</v>
      </c>
      <c r="K22" s="9"/>
      <c r="L22" s="12"/>
      <c r="M22" s="134">
        <f ca="1">IF(L22&gt;0,(INDIRECT(ADDRESS(L22,$L$7,,,"ТаблицаСоответствия"))+N22)*$L$8,)</f>
        <v>0</v>
      </c>
      <c r="N22" s="9"/>
      <c r="O22" s="12"/>
      <c r="P22" s="134">
        <f ca="1">IF(O22&gt;0,(INDIRECT(ADDRESS(O22,$O$7,,,"ТаблицаСоответствия"))+Q22)*$O$8,)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/>
      <c r="AB22" s="7">
        <f ca="1">IF(AA22&gt;0,ROUND((INDIRECT(ADDRESS(AA22,$AA$7,,,"ТаблицаСоответствия"))+AC22)*$AA$8,0),)</f>
        <v>0</v>
      </c>
      <c r="AC22" s="9"/>
      <c r="AD22" s="12">
        <v>9</v>
      </c>
      <c r="AE22" s="7">
        <f ca="1">IF(AD22&gt;0,ROUND((INDIRECT(ADDRESS(AD22,$AD$7,,,"ТаблицаСоответствия"))+AF22)*$AD$8,0),)</f>
        <v>10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10</v>
      </c>
      <c r="ER22" s="188" t="str">
        <f t="shared" si="1"/>
        <v>Каскевич Марк - Жуйкова Елизавета</v>
      </c>
      <c r="ES22" s="189"/>
      <c r="ET22" s="190"/>
      <c r="EU22" s="33">
        <f ca="1">IF(EQ22&gt;0,RANK(EQ22,$EQ$10:$EQ$26),0)</f>
        <v>12</v>
      </c>
    </row>
    <row r="23" spans="1:152" ht="15.75" customHeight="1" thickBot="1" x14ac:dyDescent="0.3">
      <c r="A23" s="30">
        <f t="shared" si="0"/>
        <v>14</v>
      </c>
      <c r="B23" s="183" t="s">
        <v>153</v>
      </c>
      <c r="C23" s="12"/>
      <c r="D23" s="182">
        <f ca="1">IF(C23&gt;0,(INDIRECT(ADDRESS(C23,$C$7,,,"ТаблицаСоответствия"))+E23)*$C$8,)</f>
        <v>0</v>
      </c>
      <c r="E23" s="32"/>
      <c r="F23" s="12"/>
      <c r="G23" s="134">
        <f ca="1">IF(F23&gt;0,(INDIRECT(ADDRESS(F23,$F$7,,,"ТаблицаСоответствия"))+H23)*$F$8,)</f>
        <v>0</v>
      </c>
      <c r="H23" s="32"/>
      <c r="I23" s="12"/>
      <c r="J23" s="134">
        <f ca="1">IF(I23&gt;0,(INDIRECT(ADDRESS(I23,$I$7,,,"ТаблицаСоответствия"))+K23)*$I$8,)</f>
        <v>0</v>
      </c>
      <c r="K23" s="32"/>
      <c r="L23" s="12"/>
      <c r="M23" s="134">
        <f ca="1">IF(L23&gt;0,(INDIRECT(ADDRESS(L23,$L$7,,,"ТаблицаСоответствия"))+N23)*$L$8,)</f>
        <v>0</v>
      </c>
      <c r="N23" s="32"/>
      <c r="O23" s="12"/>
      <c r="P23" s="134">
        <f ca="1">IF(O23&gt;0,(INDIRECT(ADDRESS(O23,$O$7,,,"ТаблицаСоответствия"))+Q23)*$O$8,)</f>
        <v>0</v>
      </c>
      <c r="Q23" s="32"/>
      <c r="R23" s="12"/>
      <c r="S23" s="29">
        <f ca="1">IF(R23&gt;0,ROUND((INDIRECT(ADDRESS(R23,$R$7,,,"ТаблицаСоответствия"))+T23)*$R$8,0),)</f>
        <v>0</v>
      </c>
      <c r="T23" s="32"/>
      <c r="U23" s="12">
        <v>16</v>
      </c>
      <c r="V23" s="29">
        <f ca="1">IF(U23&gt;0,ROUND((INDIRECT(ADDRESS(U23,$U$7,,,"ТаблицаСоответствия"))+W23)*$U$8,0),)</f>
        <v>48</v>
      </c>
      <c r="W23" s="32"/>
      <c r="X23" s="12">
        <v>1</v>
      </c>
      <c r="Y23" s="29">
        <f ca="1">IF(X23&gt;0,ROUND((INDIRECT(ADDRESS(X23,$X$7,,,"ТаблицаСоответствия"))+Z23)*$X$8,0),)</f>
        <v>48</v>
      </c>
      <c r="Z23" s="32"/>
      <c r="AA23" s="12">
        <v>1</v>
      </c>
      <c r="AB23" s="29">
        <f ca="1">IF(AA23&gt;0,ROUND((INDIRECT(ADDRESS(AA23,$AA$7,,,"ТаблицаСоответствия"))+AC23)*$AA$8,0),)</f>
        <v>48</v>
      </c>
      <c r="AC23" s="32"/>
      <c r="AD23" s="12"/>
      <c r="AE23" s="29">
        <f ca="1">IF(AD23&gt;0,ROUND((INDIRECT(ADDRESS(AD23,$AD$7,,,"ТаблицаСоответствия"))+AF23)*$AD$8,0),)</f>
        <v>0</v>
      </c>
      <c r="AF23" s="32"/>
      <c r="AG23" s="12"/>
      <c r="AH23" s="29">
        <f ca="1">IF(AG23&gt;0,ROUND((INDIRECT(ADDRESS(AG23,$AG$7,,,"ТаблицаСоответствия"))+AI23)*$AG$8,0),)</f>
        <v>0</v>
      </c>
      <c r="AI23" s="32"/>
      <c r="AJ23" s="12"/>
      <c r="AK23" s="29">
        <f ca="1">IF(AJ23&gt;0,ROUND((INDIRECT(ADDRESS(AJ23,$AJ$7,,,"ТаблицаСоответствия"))+AL23)*$AJ$8,0),)</f>
        <v>0</v>
      </c>
      <c r="AL23" s="32"/>
      <c r="AM23" s="12">
        <v>1</v>
      </c>
      <c r="AN23" s="29">
        <f ca="1">IF(AM23&gt;0,ROUND((INDIRECT(ADDRESS(AM23,$AM$7,,,"ТаблицаСоответствия"))+AO23)*$AM$8,0),)</f>
        <v>12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02">
        <v>0</v>
      </c>
      <c r="ER23" s="213" t="str">
        <f t="shared" ref="ER23:ER26" si="2">B23</f>
        <v>Мох Елисей - Марченко Валерия (РАСПАЛАСЬ!)</v>
      </c>
      <c r="ES23" s="214"/>
      <c r="ET23" s="215"/>
      <c r="EU23" s="33">
        <f>IF(EQ23&gt;0,RANK(EQ23,$EQ$10:$EQ$26),0)</f>
        <v>0</v>
      </c>
    </row>
    <row r="24" spans="1:152" ht="15.75" customHeight="1" thickBot="1" x14ac:dyDescent="0.3">
      <c r="A24" s="30">
        <f t="shared" si="0"/>
        <v>15</v>
      </c>
      <c r="B24" s="183" t="s">
        <v>152</v>
      </c>
      <c r="C24" s="78">
        <v>98</v>
      </c>
      <c r="D24" s="182">
        <f ca="1">IF(C24&gt;0,(INDIRECT(ADDRESS(C24,$C$7,,,"ТаблицаСоответствия"))+E24)*$C$8,)</f>
        <v>18</v>
      </c>
      <c r="E24" s="9"/>
      <c r="F24" s="12"/>
      <c r="G24" s="134">
        <f ca="1">IF(F24&gt;0,(INDIRECT(ADDRESS(F24,$F$7,,,"ТаблицаСоответствия"))+H24)*$F$8,)</f>
        <v>0</v>
      </c>
      <c r="H24" s="9"/>
      <c r="I24" s="12"/>
      <c r="J24" s="134">
        <f ca="1">IF(I24&gt;0,(INDIRECT(ADDRESS(I24,$I$7,,,"ТаблицаСоответствия"))+K24)*$I$8,)</f>
        <v>0</v>
      </c>
      <c r="K24" s="9"/>
      <c r="L24" s="12"/>
      <c r="M24" s="134">
        <f ca="1">IF(L24&gt;0,(INDIRECT(ADDRESS(L24,$L$7,,,"ТаблицаСоответствия"))+N24)*$L$8,)</f>
        <v>0</v>
      </c>
      <c r="N24" s="9"/>
      <c r="O24" s="12"/>
      <c r="P24" s="134">
        <f ca="1">IF(O24&gt;0,(INDIRECT(ADDRESS(O24,$O$7,,,"ТаблицаСоответствия"))+Q24)*$O$8,)</f>
        <v>0</v>
      </c>
      <c r="Q24" s="9"/>
      <c r="R24" s="12"/>
      <c r="S24" s="7">
        <f ca="1">IF(R24&gt;0,ROUND((INDIRECT(ADDRESS(R24,$R$7,,,"ТаблицаСоответствия"))+T24)*$R$8,0),)</f>
        <v>0</v>
      </c>
      <c r="T24" s="9"/>
      <c r="U24" s="12">
        <v>19</v>
      </c>
      <c r="V24" s="7">
        <f ca="1">IF(U24&gt;0,ROUND((INDIRECT(ADDRESS(U24,$U$7,,,"ТаблицаСоответствия"))+W24)*$U$8,0),)</f>
        <v>35</v>
      </c>
      <c r="W24" s="9"/>
      <c r="X24" s="12">
        <v>2</v>
      </c>
      <c r="Y24" s="7">
        <f ca="1">IF(X24&gt;0,ROUND((INDIRECT(ADDRESS(X24,$X$7,,,"ТаблицаСоответствия"))+Z24)*$X$8,0),)</f>
        <v>42</v>
      </c>
      <c r="Z24" s="9"/>
      <c r="AA24" s="12">
        <v>2</v>
      </c>
      <c r="AB24" s="7">
        <f ca="1">IF(AA24&gt;0,ROUND((INDIRECT(ADDRESS(AA24,$AA$7,,,"ТаблицаСоответствия"))+AC24)*$AA$8,0),)</f>
        <v>42</v>
      </c>
      <c r="AC24" s="9"/>
      <c r="AD24" s="12"/>
      <c r="AE24" s="7">
        <f ca="1">IF(AD24&gt;0,ROUND((INDIRECT(ADDRESS(AD24,$AD$7,,,"ТаблицаСоответствия"))+AF24)*$AD$8,0),)</f>
        <v>0</v>
      </c>
      <c r="AF24" s="9"/>
      <c r="AG24" s="12">
        <v>11</v>
      </c>
      <c r="AH24" s="7">
        <f ca="1">IF(AG24&gt;0,ROUND((INDIRECT(ADDRESS(AG24,$AG$7,,,"ТаблицаСоответствия"))+AI24)*$AG$8,0),)</f>
        <v>29</v>
      </c>
      <c r="AI24" s="9"/>
      <c r="AJ24" s="12"/>
      <c r="AK24" s="7">
        <f ca="1">IF(AJ24&gt;0,ROUND((INDIRECT(ADDRESS(AJ24,$AJ$7,,,"ТаблицаСоответствия"))+AL24)*$AJ$8,0),)</f>
        <v>0</v>
      </c>
      <c r="AL24" s="9"/>
      <c r="AM24" s="12">
        <v>2</v>
      </c>
      <c r="AN24" s="7">
        <f ca="1">IF(AM24&gt;0,ROUND((INDIRECT(ADDRESS(AM24,$AM$7,,,"ТаблицаСоответствия"))+AO24)*$AM$8,0),)</f>
        <v>10</v>
      </c>
      <c r="AO24" s="9"/>
      <c r="AP24" s="12"/>
      <c r="AQ24" s="7">
        <f ca="1">IF(AP24&gt;0,ROUND((INDIRECT(ADDRESS(AP24,$AP$7,,,"ТаблицаСоответствия"))+AR24)*$AP$8,0),)</f>
        <v>0</v>
      </c>
      <c r="AR24" s="9"/>
      <c r="AS24" s="12"/>
      <c r="AT24" s="7">
        <f ca="1">IF(AS24&gt;0,ROUND((INDIRECT(ADDRESS(AS24,$AS$7,,,"ТаблицаСоответствия"))+AU24)*$AS$8,0),)</f>
        <v>0</v>
      </c>
      <c r="AU24" s="9"/>
      <c r="AV24" s="12"/>
      <c r="AW24" s="7">
        <f ca="1">IF(AV24&gt;0,ROUND((INDIRECT(ADDRESS(AV24,$AV$7,,,"ТаблицаСоответствия"))+AX24)*$AV$8,0),)</f>
        <v>0</v>
      </c>
      <c r="AX24" s="9"/>
      <c r="AY24" s="12"/>
      <c r="AZ24" s="7">
        <f ca="1">IF(AY24&gt;0,ROUND((INDIRECT(ADDRESS(AY24,$AY$7,,,"ТаблицаСоответствия"))+BA24)*$AY$8,0),)</f>
        <v>0</v>
      </c>
      <c r="BA24" s="9"/>
      <c r="BB24" s="12"/>
      <c r="BC24" s="7">
        <f ca="1">IF(BB24&gt;0,ROUND((INDIRECT(ADDRESS(BB24,$BB$7,,,"ТаблицаСоответствия"))+BD24)*$BB$8,0),)</f>
        <v>0</v>
      </c>
      <c r="BD24" s="9"/>
      <c r="BE24" s="12"/>
      <c r="BF24" s="7">
        <f ca="1">IF(BE24&gt;0,ROUND((INDIRECT(ADDRESS(BE24,$BE$7,,,"ТаблицаСоответствия"))+BG24)*$BE$8,0),)</f>
        <v>0</v>
      </c>
      <c r="BG24" s="9"/>
      <c r="BH24" s="12"/>
      <c r="BI24" s="7">
        <f ca="1">IF(BH24&gt;0,ROUND((INDIRECT(ADDRESS(BH24,$BH$7,,,"ТаблицаСоответствия"))+BJ24)*$BH$8,0),)</f>
        <v>0</v>
      </c>
      <c r="BJ24" s="9"/>
      <c r="BK24" s="12"/>
      <c r="BL24" s="7">
        <f ca="1">IF(BK24&gt;0,ROUND((INDIRECT(ADDRESS(BK24,$BK$7,,,"ТаблицаСоответствия"))+BM24)*$BK$8,0),)</f>
        <v>0</v>
      </c>
      <c r="BM24" s="9"/>
      <c r="BN24" s="12"/>
      <c r="BO24" s="7">
        <f ca="1">IF(BN24&gt;0,ROUND((INDIRECT(ADDRESS(BN24,$BN$7,,,"ТаблицаСоответствия"))+BP24)*$BN$8,0),)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29">
        <f ca="1">IF(CF24&gt;0,ROUND((INDIRECT(ADDRESS(CF24,$CF$7,,,"ТаблицаСоответствия"))+CH24)*$CF$8,0),)</f>
        <v>0</v>
      </c>
      <c r="CH24" s="9"/>
      <c r="CI24" s="12"/>
      <c r="CJ24" s="29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2"/>
      <c r="EI24" s="7">
        <f ca="1">IF(EH24&gt;0,ROUND((INDIRECT(ADDRESS(EH24,$EH$7,,,"ТаблицаСоответствия"))+EJ24)*$EH$8,0),)</f>
        <v>0</v>
      </c>
      <c r="EJ24" s="9"/>
      <c r="EK24" s="12"/>
      <c r="EL24" s="7">
        <f ca="1">IF(EK24&gt;0,ROUND((INDIRECT(ADDRESS(EK24,$EK$7,,,"ТаблицаСоответствия"))+EM24)*$EK$8,0),)</f>
        <v>0</v>
      </c>
      <c r="EM24" s="9"/>
      <c r="EN24" s="12"/>
      <c r="EO24" s="7">
        <f ca="1">IF(EN24&gt;0,ROUND((INDIRECT(ADDRESS(EN24,$EN$7,,,"ТаблицаСоответствия"))+EP24)*$EN$8,0),)</f>
        <v>0</v>
      </c>
      <c r="EP24" s="9"/>
      <c r="EQ24" s="202">
        <v>0</v>
      </c>
      <c r="ER24" s="229" t="str">
        <f t="shared" si="2"/>
        <v>Лахтик Александр - Жорник Яна (РАСПАЛАСЬ!)</v>
      </c>
      <c r="ES24" s="230"/>
      <c r="ET24" s="231"/>
      <c r="EU24" s="33">
        <f>IF(EQ24&gt;0,RANK(EQ24,$EQ$10:$EQ$26),0)</f>
        <v>0</v>
      </c>
    </row>
    <row r="25" spans="1:152" ht="15.75" customHeight="1" thickBot="1" x14ac:dyDescent="0.3">
      <c r="A25" s="30">
        <f t="shared" si="0"/>
        <v>16</v>
      </c>
      <c r="B25" s="196" t="s">
        <v>151</v>
      </c>
      <c r="C25" s="78"/>
      <c r="D25" s="182">
        <f ca="1">IF(C25&gt;0,(INDIRECT(ADDRESS(C25,$C$7,,,"ТаблицаСоответствия"))+E25)*$C$8,)</f>
        <v>0</v>
      </c>
      <c r="E25" s="9"/>
      <c r="F25" s="12"/>
      <c r="G25" s="134">
        <f ca="1">IF(F25&gt;0,(INDIRECT(ADDRESS(F25,$F$7,,,"ТаблицаСоответствия"))+H25)*$F$8,)</f>
        <v>0</v>
      </c>
      <c r="H25" s="9"/>
      <c r="I25" s="12"/>
      <c r="J25" s="134">
        <f ca="1">IF(I25&gt;0,(INDIRECT(ADDRESS(I25,$I$7,,,"ТаблицаСоответствия"))+K25)*$I$8,)</f>
        <v>0</v>
      </c>
      <c r="K25" s="9"/>
      <c r="L25" s="12"/>
      <c r="M25" s="134">
        <f ca="1">IF(L25&gt;0,(INDIRECT(ADDRESS(L25,$L$7,,,"ТаблицаСоответствия"))+N25)*$L$8,)</f>
        <v>0</v>
      </c>
      <c r="N25" s="9"/>
      <c r="O25" s="12"/>
      <c r="P25" s="134">
        <f ca="1">IF(O25&gt;0,(INDIRECT(ADDRESS(O25,$O$7,,,"ТаблицаСоответствия"))+Q25)*$O$8,)</f>
        <v>0</v>
      </c>
      <c r="Q25" s="9"/>
      <c r="R25" s="12"/>
      <c r="S25" s="7">
        <f ca="1">IF(R25&gt;0,ROUND((INDIRECT(ADDRESS(R25,$R$7,,,"ТаблицаСоответствия"))+T25)*$R$8,0),)</f>
        <v>0</v>
      </c>
      <c r="T25" s="9"/>
      <c r="U25" s="12"/>
      <c r="V25" s="7">
        <f ca="1">IF(U25&gt;0,ROUND((INDIRECT(ADDRESS(U25,$U$7,,,"ТаблицаСоответствия"))+W25)*$U$8,0),)</f>
        <v>0</v>
      </c>
      <c r="W25" s="9"/>
      <c r="X25" s="12">
        <v>3</v>
      </c>
      <c r="Y25" s="7">
        <f ca="1">IF(X25&gt;0,ROUND((INDIRECT(ADDRESS(X25,$X$7,,,"ТаблицаСоответствия"))+Z25)*$X$8,0),)</f>
        <v>36</v>
      </c>
      <c r="Z25" s="9"/>
      <c r="AA25" s="12">
        <v>3</v>
      </c>
      <c r="AB25" s="7">
        <f ca="1">IF(AA25&gt;0,ROUND((INDIRECT(ADDRESS(AA25,$AA$7,,,"ТаблицаСоответствия"))+AC25)*$AA$8,0),)</f>
        <v>36</v>
      </c>
      <c r="AC25" s="9"/>
      <c r="AD25" s="12"/>
      <c r="AE25" s="7">
        <f ca="1">IF(AD25&gt;0,ROUND((INDIRECT(ADDRESS(AD25,$AD$7,,,"ТаблицаСоответствия"))+AF25)*$AD$8,0),)</f>
        <v>0</v>
      </c>
      <c r="AF25" s="9"/>
      <c r="AG25" s="12">
        <v>12</v>
      </c>
      <c r="AH25" s="7">
        <f ca="1">IF(AG25&gt;0,ROUND((INDIRECT(ADDRESS(AG25,$AG$7,,,"ТаблицаСоответствия"))+AI25)*$AG$8,0),)</f>
        <v>22</v>
      </c>
      <c r="AI25" s="9"/>
      <c r="AJ25" s="12"/>
      <c r="AK25" s="7">
        <f ca="1">IF(AJ25&gt;0,ROUND((INDIRECT(ADDRESS(AJ25,$AJ$7,,,"ТаблицаСоответствия"))+AL25)*$AJ$8,0),)</f>
        <v>0</v>
      </c>
      <c r="AL25" s="9"/>
      <c r="AM25" s="12">
        <v>3</v>
      </c>
      <c r="AN25" s="7">
        <f ca="1">IF(AM25&gt;0,ROUND((INDIRECT(ADDRESS(AM25,$AM$7,,,"ТаблицаСоответствия"))+AO25)*$AM$8,0),)</f>
        <v>8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42" t="str">
        <f t="shared" si="2"/>
        <v>Степанов Василий - Самкова Евгения (РАСПАЛАСЬ!)</v>
      </c>
      <c r="ES25" s="243"/>
      <c r="ET25" s="244"/>
      <c r="EU25" s="33">
        <f>IF(EQ25&gt;0,RANK(EQ25,$EQ$10:$EQ$26),0)</f>
        <v>0</v>
      </c>
    </row>
    <row r="26" spans="1:152" ht="15.75" customHeight="1" thickBot="1" x14ac:dyDescent="0.3">
      <c r="A26" s="30">
        <f t="shared" si="0"/>
        <v>17</v>
      </c>
      <c r="B26" s="322" t="s">
        <v>74</v>
      </c>
      <c r="C26" s="78"/>
      <c r="D26" s="182">
        <f ca="1">IF(C26&gt;0,(INDIRECT(ADDRESS(C26,$C$7,,,"ТаблицаСоответствия"))+E26)*$C$8,)</f>
        <v>0</v>
      </c>
      <c r="E26" s="119"/>
      <c r="F26" s="12"/>
      <c r="G26" s="134">
        <f ca="1">IF(F26&gt;0,(INDIRECT(ADDRESS(F26,$F$7,,,"ТаблицаСоответствия"))+H26)*$F$8,)</f>
        <v>0</v>
      </c>
      <c r="H26" s="119"/>
      <c r="I26" s="12"/>
      <c r="J26" s="134">
        <f ca="1">IF(I26&gt;0,(INDIRECT(ADDRESS(I26,$I$7,,,"ТаблицаСоответствия"))+K26)*$I$8,)</f>
        <v>0</v>
      </c>
      <c r="K26" s="119"/>
      <c r="L26" s="12"/>
      <c r="M26" s="134">
        <f ca="1">IF(L26&gt;0,(INDIRECT(ADDRESS(L26,$L$7,,,"ТаблицаСоответствия"))+N26)*$L$8,)</f>
        <v>0</v>
      </c>
      <c r="N26" s="119"/>
      <c r="O26" s="12"/>
      <c r="P26" s="134">
        <f ca="1">IF(O26&gt;0,(INDIRECT(ADDRESS(O26,$O$7,,,"ТаблицаСоответствия"))+Q26)*$O$8,)</f>
        <v>0</v>
      </c>
      <c r="Q26" s="119"/>
      <c r="R26" s="12"/>
      <c r="S26" s="7">
        <f ca="1">IF(R26&gt;0,ROUND((INDIRECT(ADDRESS(R26,$R$7,,,"ТаблицаСоответствия"))+T26)*$R$8,0),)</f>
        <v>0</v>
      </c>
      <c r="T26" s="119"/>
      <c r="U26" s="12"/>
      <c r="V26" s="120"/>
      <c r="W26" s="119"/>
      <c r="X26" s="12">
        <v>8</v>
      </c>
      <c r="Y26" s="7">
        <f ca="1">IF(X26&gt;0,ROUND((INDIRECT(ADDRESS(X26,$X$7,,,"ТаблицаСоответствия"))+Z26)*$X$8,0),)</f>
        <v>14</v>
      </c>
      <c r="Z26" s="119"/>
      <c r="AA26" s="12"/>
      <c r="AB26" s="120">
        <f ca="1">IF(AA26&gt;0,ROUND((INDIRECT(ADDRESS(AA26,$AA$7,,,"ТаблицаСоответствия"))+AC26)*$AA$8,0),)</f>
        <v>0</v>
      </c>
      <c r="AC26" s="119"/>
      <c r="AD26" s="12"/>
      <c r="AE26" s="7">
        <f ca="1">IF(AD26&gt;0,ROUND((INDIRECT(ADDRESS(AD26,$AD$7,,,"ТаблицаСоответствия"))+AF26)*$AD$8,0),)</f>
        <v>0</v>
      </c>
      <c r="AF26" s="119"/>
      <c r="AG26" s="12"/>
      <c r="AH26" s="7">
        <f ca="1">IF(AG26&gt;0,ROUND((INDIRECT(ADDRESS(AG26,$AG$7,,,"ТаблицаСоответствия"))+AI26)*$AG$8,0),)</f>
        <v>0</v>
      </c>
      <c r="AI26" s="119"/>
      <c r="AJ26" s="12"/>
      <c r="AK26" s="7">
        <f ca="1">IF(AJ26&gt;0,ROUND((INDIRECT(ADDRESS(AJ26,$AJ$7,,,"ТаблицаСоответствия"))+AL26)*$AJ$8,0),)</f>
        <v>0</v>
      </c>
      <c r="AL26" s="119"/>
      <c r="AM26" s="12"/>
      <c r="AN26" s="7">
        <f ca="1">IF(AM26&gt;0,ROUND((INDIRECT(ADDRESS(AM26,$AM$7,,,"ТаблицаСоответствия"))+AO26)*$AM$8,0),)</f>
        <v>0</v>
      </c>
      <c r="AO26" s="119"/>
      <c r="AP26" s="12"/>
      <c r="AQ26" s="7">
        <f ca="1">IF(AP26&gt;0,ROUND((INDIRECT(ADDRESS(AP26,$AP$7,,,"ТаблицаСоответствия"))+AR26)*$AP$8,0),)</f>
        <v>0</v>
      </c>
      <c r="AR26" s="119"/>
      <c r="AS26" s="12"/>
      <c r="AT26" s="7">
        <f ca="1">IF(AS26&gt;0,ROUND((INDIRECT(ADDRESS(AS26,$AS$7,,,"ТаблицаСоответствия"))+AU26)*$AS$8,0),)</f>
        <v>0</v>
      </c>
      <c r="AU26" s="119"/>
      <c r="AV26" s="12"/>
      <c r="AW26" s="7">
        <f ca="1">IF(AV26&gt;0,ROUND((INDIRECT(ADDRESS(AV26,$AV$7,,,"ТаблицаСоответствия"))+AX26)*$AV$8,0),)</f>
        <v>0</v>
      </c>
      <c r="AX26" s="119"/>
      <c r="AY26" s="12"/>
      <c r="AZ26" s="120"/>
      <c r="BA26" s="119"/>
      <c r="BB26" s="12"/>
      <c r="BC26" s="7">
        <f ca="1">IF(BB26&gt;0,ROUND((INDIRECT(ADDRESS(BB26,$BB$7,,,"ТаблицаСоответствия"))+BD26)*$BB$8,0),)</f>
        <v>0</v>
      </c>
      <c r="BD26" s="119"/>
      <c r="BE26" s="12"/>
      <c r="BF26" s="7">
        <f ca="1">IF(BE26&gt;0,ROUND((INDIRECT(ADDRESS(BE26,$BE$7,,,"ТаблицаСоответствия"))+BG26)*$BE$8,0),)</f>
        <v>0</v>
      </c>
      <c r="BG26" s="119"/>
      <c r="BH26" s="12"/>
      <c r="BI26" s="7">
        <f ca="1">IF(BH26&gt;0,ROUND((INDIRECT(ADDRESS(BH26,$BH$7,,,"ТаблицаСоответствия"))+BJ26)*$BH$8,0),)</f>
        <v>0</v>
      </c>
      <c r="BJ26" s="119"/>
      <c r="BK26" s="12"/>
      <c r="BL26" s="7">
        <f ca="1">IF(BK26&gt;0,ROUND((INDIRECT(ADDRESS(BK26,$BK$7,,,"ТаблицаСоответствия"))+BM26)*$BK$8,0),)</f>
        <v>0</v>
      </c>
      <c r="BM26" s="119"/>
      <c r="BN26" s="12"/>
      <c r="BO26" s="7">
        <f ca="1">IF(BN26&gt;0,ROUND((INDIRECT(ADDRESS(BN26,$BN$7,,,"ТаблицаСоответствия"))+BP26)*$BN$8,0),)</f>
        <v>0</v>
      </c>
      <c r="BP26" s="119"/>
      <c r="BQ26" s="12"/>
      <c r="BR26" s="7">
        <f ca="1">IF(BQ26&gt;0,ROUND((INDIRECT(ADDRESS(BQ26,$BQ$7,,,"ТаблицаСоответствия"))+BS26)*$BQ$8,0),)</f>
        <v>0</v>
      </c>
      <c r="BS26" s="119"/>
      <c r="BT26" s="12"/>
      <c r="BU26" s="7">
        <f ca="1">IF(BT26&gt;0,ROUND((INDIRECT(ADDRESS(BT26,$BT$7,,,"ТаблицаСоответствия"))+BV26)*$BT$8,0),)</f>
        <v>0</v>
      </c>
      <c r="BV26" s="119"/>
      <c r="BW26" s="12"/>
      <c r="BX26" s="7">
        <f ca="1">IF(BW26&gt;0,ROUND((INDIRECT(ADDRESS(BW26,$BW$7,,,"ТаблицаСоответствия"))+BY26)*$BW$8,0),)</f>
        <v>0</v>
      </c>
      <c r="BY26" s="119"/>
      <c r="BZ26" s="12"/>
      <c r="CA26" s="7">
        <f ca="1">IF(BZ26&gt;0,ROUND((INDIRECT(ADDRESS(BZ26,$BZ$7,,,"ТаблицаСоответствия"))+CB26)*$BZ$8,0),)</f>
        <v>0</v>
      </c>
      <c r="CB26" s="119"/>
      <c r="CC26" s="12"/>
      <c r="CD26" s="7">
        <f ca="1">IF(CC26&gt;0,ROUND((INDIRECT(ADDRESS(CC26,$CC$7,,,"ТаблицаСоответствия"))+CE26)*$CC$8,0),)</f>
        <v>0</v>
      </c>
      <c r="CE26" s="119"/>
      <c r="CF26" s="12"/>
      <c r="CG26" s="29">
        <f ca="1">IF(CF26&gt;0,ROUND((INDIRECT(ADDRESS(CF26,$CF$7,,,"ТаблицаСоответствия"))+CH26)*$CF$8,0),)</f>
        <v>0</v>
      </c>
      <c r="CH26" s="119"/>
      <c r="CI26" s="12"/>
      <c r="CJ26" s="29">
        <f ca="1">IF(CI26&gt;0,ROUND((INDIRECT(ADDRESS(CI26,$CI$7,,,"ТаблицаСоответствия"))+CK26)*$CI$8,0),)</f>
        <v>0</v>
      </c>
      <c r="CK26" s="119"/>
      <c r="CL26" s="12"/>
      <c r="CM26" s="7">
        <f ca="1">IF(CL26&gt;0,ROUND((INDIRECT(ADDRESS(CL26,$CL$7,,,"ТаблицаСоответствия"))+CN26)*$CL$8,0),)</f>
        <v>0</v>
      </c>
      <c r="CN26" s="119"/>
      <c r="CO26" s="12"/>
      <c r="CP26" s="7">
        <f ca="1">IF(CO26&gt;0,ROUND((INDIRECT(ADDRESS(CO26,$CO$7,,,"ТаблицаСоответствия"))+CQ26)*$CO$8,0),)</f>
        <v>0</v>
      </c>
      <c r="CQ26" s="119"/>
      <c r="CR26" s="12"/>
      <c r="CS26" s="7">
        <f ca="1">IF(CR26&gt;0,ROUND((INDIRECT(ADDRESS(CR26,$CR$7,,,"ТаблицаСоответствия"))+CT26)*$CR$8,0),)</f>
        <v>0</v>
      </c>
      <c r="CT26" s="119"/>
      <c r="CU26" s="12"/>
      <c r="CV26" s="7">
        <f ca="1">IF(CU26&gt;0,ROUND((INDIRECT(ADDRESS(CU26,$CU$7,,,"ТаблицаСоответствия"))+CW26)*$CU$8,0),)</f>
        <v>0</v>
      </c>
      <c r="CW26" s="119"/>
      <c r="CX26" s="12"/>
      <c r="CY26" s="7">
        <f ca="1">IF(CX26&gt;0,ROUND((INDIRECT(ADDRESS(CX26,$CX$7,,,"ТаблицаСоответствия"))+CZ26)*$CX$8,0),)</f>
        <v>0</v>
      </c>
      <c r="CZ26" s="119"/>
      <c r="DA26" s="12"/>
      <c r="DB26" s="7">
        <f ca="1">IF(DA26&gt;0,ROUND((INDIRECT(ADDRESS(DA26,$DA$7,,,"ТаблицаСоответствия"))+DC26)*$DA$8,0),)</f>
        <v>0</v>
      </c>
      <c r="DC26" s="119"/>
      <c r="DD26" s="12"/>
      <c r="DE26" s="7">
        <f ca="1">IF(DD26&gt;0,ROUND((INDIRECT(ADDRESS(DD26,$DD$7,,,"ТаблицаСоответствия"))+DF26)*$DD$8,0),)</f>
        <v>0</v>
      </c>
      <c r="DF26" s="119"/>
      <c r="DG26" s="12"/>
      <c r="DH26" s="7">
        <f ca="1">IF(DG26&gt;0,ROUND((INDIRECT(ADDRESS(DG26,$DG$7,,,"ТаблицаСоответствия"))+DI26)*$DG$8,0),)</f>
        <v>0</v>
      </c>
      <c r="DI26" s="119"/>
      <c r="DJ26" s="12"/>
      <c r="DK26" s="7">
        <f ca="1">IF(DJ26&gt;0,ROUND((INDIRECT(ADDRESS(DJ26,$DJ$7,,,"ТаблицаСоответствия"))+DL26)*$DJ$8,0),)</f>
        <v>0</v>
      </c>
      <c r="DL26" s="119"/>
      <c r="DM26" s="12"/>
      <c r="DN26" s="7">
        <f ca="1">IF(DM26&gt;0,ROUND((INDIRECT(ADDRESS(DM26,$DM$7,,,"ТаблицаСоответствия"))+DO26)*$DM$8,0),)</f>
        <v>0</v>
      </c>
      <c r="DO26" s="119"/>
      <c r="DP26" s="12"/>
      <c r="DQ26" s="7">
        <f ca="1">IF(DP26&gt;0,ROUND((INDIRECT(ADDRESS(DP26,$DP$7,,,"ТаблицаСоответствия"))+DR26)*$DP$8,0),)</f>
        <v>0</v>
      </c>
      <c r="DR26" s="119"/>
      <c r="DS26" s="12"/>
      <c r="DT26" s="7">
        <f ca="1">IF(DS26&gt;0,ROUND((INDIRECT(ADDRESS(DS26,$DS$7,,,"ТаблицаСоответствия"))+DU26)*$DS$8,0),)</f>
        <v>0</v>
      </c>
      <c r="DU26" s="119"/>
      <c r="DV26" s="12"/>
      <c r="DW26" s="7">
        <f ca="1">IF(DV26&gt;0,ROUND((INDIRECT(ADDRESS(DV26,$DV$7,,,"ТаблицаСоответствия"))+DX26)*$DV$8,0),)</f>
        <v>0</v>
      </c>
      <c r="DX26" s="119"/>
      <c r="DY26" s="12"/>
      <c r="DZ26" s="7">
        <f ca="1">IF(DY26&gt;0,ROUND((INDIRECT(ADDRESS(DY26,$DY$7,,,"ТаблицаСоответствия"))+EA26)*$DY$8,0),)</f>
        <v>0</v>
      </c>
      <c r="EA26" s="119"/>
      <c r="EB26" s="12"/>
      <c r="EC26" s="7">
        <f ca="1">IF(EB26&gt;0,ROUND((INDIRECT(ADDRESS(EB26,$EB$7,,,"ТаблицаСоответствия"))+ED26)*$EB$8,0),)</f>
        <v>0</v>
      </c>
      <c r="ED26" s="119"/>
      <c r="EE26" s="12"/>
      <c r="EF26" s="7">
        <f ca="1">IF(EE26&gt;0,ROUND((INDIRECT(ADDRESS(EE26,$EE$7,,,"ТаблицаСоответствия"))+EG26)*$EE$8,0),)</f>
        <v>0</v>
      </c>
      <c r="EG26" s="119"/>
      <c r="EH26" s="119"/>
      <c r="EI26" s="120"/>
      <c r="EJ26" s="119"/>
      <c r="EK26" s="119"/>
      <c r="EL26" s="120"/>
      <c r="EM26" s="119"/>
      <c r="EN26" s="119"/>
      <c r="EO26" s="120"/>
      <c r="EP26" s="119"/>
      <c r="EQ26" s="202">
        <v>0</v>
      </c>
      <c r="ER26" s="242" t="str">
        <f t="shared" si="2"/>
        <v>Чиянов Сергей - Курумбаева Даяна (РАСПАЛАСЬ!)</v>
      </c>
      <c r="ES26" s="243"/>
      <c r="ET26" s="244"/>
      <c r="EU26" s="33">
        <f>IF(EQ26&gt;0,RANK(EQ26,$EQ$10:$EQ$26),0)</f>
        <v>0</v>
      </c>
    </row>
  </sheetData>
  <sortState ref="B10:EQ27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</mergeCells>
  <conditionalFormatting sqref="EU10:EU26">
    <cfRule type="cellIs" dxfId="278" priority="43" stopIfTrue="1" operator="equal">
      <formula>3</formula>
    </cfRule>
    <cfRule type="cellIs" dxfId="277" priority="44" stopIfTrue="1" operator="equal">
      <formula>2</formula>
    </cfRule>
    <cfRule type="cellIs" dxfId="276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topLeftCell="F1" zoomScaleNormal="100" workbookViewId="0">
      <selection activeCell="EU10" sqref="EU10"/>
    </sheetView>
  </sheetViews>
  <sheetFormatPr defaultRowHeight="15" x14ac:dyDescent="0.25"/>
  <cols>
    <col min="1" max="1" width="4.140625" customWidth="1"/>
    <col min="2" max="2" width="53.85546875" customWidth="1"/>
    <col min="3" max="4" width="6.5703125" hidden="1" customWidth="1"/>
    <col min="5" max="5" width="6.7109375" hidden="1" customWidth="1"/>
    <col min="6" max="8" width="6.5703125" customWidth="1"/>
    <col min="9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38" width="6.42578125" customWidth="1"/>
    <col min="39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49" t="s">
        <v>66</v>
      </c>
      <c r="D5" s="250"/>
      <c r="E5" s="251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112</v>
      </c>
      <c r="AH5" s="246"/>
      <c r="AI5" s="248"/>
      <c r="AJ5" s="245" t="s">
        <v>125</v>
      </c>
      <c r="AK5" s="246"/>
      <c r="AL5" s="248"/>
      <c r="AM5" s="245"/>
      <c r="AN5" s="246"/>
      <c r="AO5" s="247"/>
      <c r="AP5" s="245"/>
      <c r="AQ5" s="246"/>
      <c r="AR5" s="248"/>
      <c r="AS5" s="245"/>
      <c r="AT5" s="246"/>
      <c r="AU5" s="247"/>
      <c r="AV5" s="245"/>
      <c r="AW5" s="246"/>
      <c r="AX5" s="247"/>
      <c r="AY5" s="245"/>
      <c r="AZ5" s="246"/>
      <c r="BA5" s="247"/>
      <c r="BB5" s="245"/>
      <c r="BC5" s="246"/>
      <c r="BD5" s="247"/>
      <c r="BE5" s="245"/>
      <c r="BF5" s="246"/>
      <c r="BG5" s="247"/>
      <c r="BH5" s="245"/>
      <c r="BI5" s="246"/>
      <c r="BJ5" s="247"/>
      <c r="BK5" s="245"/>
      <c r="BL5" s="246"/>
      <c r="BM5" s="247"/>
      <c r="BN5" s="245"/>
      <c r="BO5" s="246"/>
      <c r="BP5" s="247"/>
      <c r="BQ5" s="245"/>
      <c r="BR5" s="246"/>
      <c r="BS5" s="247"/>
      <c r="BT5" s="245"/>
      <c r="BU5" s="246"/>
      <c r="BV5" s="248"/>
      <c r="BW5" s="245"/>
      <c r="BX5" s="246"/>
      <c r="BY5" s="248"/>
      <c r="BZ5" s="245"/>
      <c r="CA5" s="246"/>
      <c r="CB5" s="248"/>
      <c r="CC5" s="245"/>
      <c r="CD5" s="246"/>
      <c r="CE5" s="248"/>
      <c r="CF5" s="245"/>
      <c r="CG5" s="246"/>
      <c r="CH5" s="248"/>
      <c r="CI5" s="245"/>
      <c r="CJ5" s="246"/>
      <c r="CK5" s="248"/>
      <c r="CL5" s="245"/>
      <c r="CM5" s="246"/>
      <c r="CN5" s="248"/>
      <c r="CO5" s="245"/>
      <c r="CP5" s="246"/>
      <c r="CQ5" s="248"/>
      <c r="CR5" s="245"/>
      <c r="CS5" s="246"/>
      <c r="CT5" s="248"/>
      <c r="CU5" s="245"/>
      <c r="CV5" s="246"/>
      <c r="CW5" s="248"/>
      <c r="CX5" s="245"/>
      <c r="CY5" s="246"/>
      <c r="CZ5" s="248"/>
      <c r="DA5" s="258"/>
      <c r="DB5" s="259"/>
      <c r="DC5" s="260"/>
      <c r="DD5" s="258"/>
      <c r="DE5" s="259"/>
      <c r="DF5" s="260"/>
      <c r="DG5" s="258"/>
      <c r="DH5" s="259"/>
      <c r="DI5" s="260"/>
      <c r="DJ5" s="258"/>
      <c r="DK5" s="259"/>
      <c r="DL5" s="260"/>
      <c r="DM5" s="258"/>
      <c r="DN5" s="259"/>
      <c r="DO5" s="260"/>
      <c r="DP5" s="258"/>
      <c r="DQ5" s="259"/>
      <c r="DR5" s="260"/>
      <c r="DS5" s="258"/>
      <c r="DT5" s="259"/>
      <c r="DU5" s="260"/>
      <c r="DV5" s="258"/>
      <c r="DW5" s="259"/>
      <c r="DX5" s="260"/>
      <c r="DY5" s="258"/>
      <c r="DZ5" s="259"/>
      <c r="EA5" s="260"/>
      <c r="EB5" s="258"/>
      <c r="EC5" s="259"/>
      <c r="ED5" s="260"/>
      <c r="EE5" s="258"/>
      <c r="EF5" s="259"/>
      <c r="EG5" s="260"/>
      <c r="EH5" s="258"/>
      <c r="EI5" s="259"/>
      <c r="EJ5" s="260"/>
      <c r="EK5" s="258"/>
      <c r="EL5" s="259"/>
      <c r="EM5" s="260"/>
      <c r="EN5" s="258"/>
      <c r="EO5" s="259"/>
      <c r="EP5" s="260"/>
    </row>
    <row r="6" spans="1:151" ht="15.75" thickBot="1" x14ac:dyDescent="0.3">
      <c r="A6" s="1"/>
      <c r="B6" s="41" t="s">
        <v>1</v>
      </c>
      <c r="C6" s="252"/>
      <c r="D6" s="253"/>
      <c r="E6" s="254"/>
      <c r="F6" s="261">
        <v>135</v>
      </c>
      <c r="G6" s="262"/>
      <c r="H6" s="260"/>
      <c r="I6" s="255"/>
      <c r="J6" s="256"/>
      <c r="K6" s="257"/>
      <c r="L6" s="255">
        <v>92</v>
      </c>
      <c r="M6" s="256"/>
      <c r="N6" s="257"/>
      <c r="O6" s="255"/>
      <c r="P6" s="256"/>
      <c r="Q6" s="248"/>
      <c r="R6" s="255"/>
      <c r="S6" s="256"/>
      <c r="T6" s="248"/>
      <c r="U6" s="255">
        <v>37</v>
      </c>
      <c r="V6" s="256"/>
      <c r="W6" s="248"/>
      <c r="X6" s="255">
        <v>11</v>
      </c>
      <c r="Y6" s="256"/>
      <c r="Z6" s="248"/>
      <c r="AA6" s="255">
        <v>10</v>
      </c>
      <c r="AB6" s="256"/>
      <c r="AC6" s="248"/>
      <c r="AD6" s="255">
        <v>10</v>
      </c>
      <c r="AE6" s="256"/>
      <c r="AF6" s="248"/>
      <c r="AG6" s="255">
        <v>21</v>
      </c>
      <c r="AH6" s="256"/>
      <c r="AI6" s="248"/>
      <c r="AJ6" s="255">
        <v>5</v>
      </c>
      <c r="AK6" s="256"/>
      <c r="AL6" s="248"/>
      <c r="AM6" s="255"/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57"/>
      <c r="BK6" s="255"/>
      <c r="BL6" s="256"/>
      <c r="BM6" s="257"/>
      <c r="BN6" s="255"/>
      <c r="BO6" s="256"/>
      <c r="BP6" s="257"/>
      <c r="BQ6" s="255"/>
      <c r="BR6" s="256"/>
      <c r="BS6" s="248"/>
      <c r="BT6" s="255"/>
      <c r="BU6" s="256"/>
      <c r="BV6" s="248"/>
      <c r="BW6" s="255"/>
      <c r="BX6" s="256"/>
      <c r="BY6" s="248"/>
      <c r="BZ6" s="255"/>
      <c r="CA6" s="256"/>
      <c r="CB6" s="257"/>
      <c r="CC6" s="255"/>
      <c r="CD6" s="256"/>
      <c r="CE6" s="248"/>
      <c r="CF6" s="255"/>
      <c r="CG6" s="256"/>
      <c r="CH6" s="248"/>
      <c r="CI6" s="255"/>
      <c r="CJ6" s="256"/>
      <c r="CK6" s="248"/>
      <c r="CL6" s="261"/>
      <c r="CM6" s="262"/>
      <c r="CN6" s="260"/>
      <c r="CO6" s="261"/>
      <c r="CP6" s="262"/>
      <c r="CQ6" s="260"/>
      <c r="CR6" s="261"/>
      <c r="CS6" s="262"/>
      <c r="CT6" s="260"/>
      <c r="CU6" s="261"/>
      <c r="CV6" s="262"/>
      <c r="CW6" s="260"/>
      <c r="CX6" s="261"/>
      <c r="CY6" s="262"/>
      <c r="CZ6" s="260"/>
      <c r="DA6" s="261"/>
      <c r="DB6" s="262"/>
      <c r="DC6" s="260"/>
      <c r="DD6" s="261"/>
      <c r="DE6" s="262"/>
      <c r="DF6" s="260"/>
      <c r="DG6" s="261"/>
      <c r="DH6" s="262"/>
      <c r="DI6" s="260"/>
      <c r="DJ6" s="261"/>
      <c r="DK6" s="262"/>
      <c r="DL6" s="260"/>
      <c r="DM6" s="261"/>
      <c r="DN6" s="262"/>
      <c r="DO6" s="260"/>
      <c r="DP6" s="261"/>
      <c r="DQ6" s="262"/>
      <c r="DR6" s="260"/>
      <c r="DS6" s="261"/>
      <c r="DT6" s="262"/>
      <c r="DU6" s="260"/>
      <c r="DV6" s="261"/>
      <c r="DW6" s="262"/>
      <c r="DX6" s="260"/>
      <c r="DY6" s="261"/>
      <c r="DZ6" s="262"/>
      <c r="EA6" s="260"/>
      <c r="EB6" s="261"/>
      <c r="EC6" s="262"/>
      <c r="ED6" s="260"/>
      <c r="EE6" s="261"/>
      <c r="EF6" s="262"/>
      <c r="EG6" s="260"/>
      <c r="EH6" s="261"/>
      <c r="EI6" s="262"/>
      <c r="EJ6" s="260"/>
      <c r="EK6" s="261"/>
      <c r="EL6" s="262"/>
      <c r="EM6" s="260"/>
      <c r="EN6" s="261"/>
      <c r="EO6" s="262"/>
      <c r="EP6" s="260"/>
    </row>
    <row r="7" spans="1:151" ht="15.75" thickBot="1" x14ac:dyDescent="0.3">
      <c r="A7" s="1"/>
      <c r="B7" s="41" t="s">
        <v>5</v>
      </c>
      <c r="C7" s="266"/>
      <c r="D7" s="267"/>
      <c r="E7" s="268"/>
      <c r="F7" s="270">
        <v>5</v>
      </c>
      <c r="G7" s="271"/>
      <c r="H7" s="272"/>
      <c r="I7" s="263"/>
      <c r="J7" s="264"/>
      <c r="K7" s="269"/>
      <c r="L7" s="263">
        <v>5</v>
      </c>
      <c r="M7" s="264"/>
      <c r="N7" s="269"/>
      <c r="O7" s="263"/>
      <c r="P7" s="264"/>
      <c r="Q7" s="265"/>
      <c r="R7" s="263"/>
      <c r="S7" s="264"/>
      <c r="T7" s="265"/>
      <c r="U7" s="263">
        <v>4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2</v>
      </c>
      <c r="AE7" s="264"/>
      <c r="AF7" s="265"/>
      <c r="AG7" s="263">
        <v>3</v>
      </c>
      <c r="AH7" s="264"/>
      <c r="AI7" s="265"/>
      <c r="AJ7" s="263">
        <v>1</v>
      </c>
      <c r="AK7" s="264"/>
      <c r="AL7" s="265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9"/>
      <c r="BK7" s="263"/>
      <c r="BL7" s="264"/>
      <c r="BM7" s="269"/>
      <c r="BN7" s="263"/>
      <c r="BO7" s="264"/>
      <c r="BP7" s="269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9"/>
      <c r="CC7" s="263"/>
      <c r="CD7" s="264"/>
      <c r="CE7" s="265"/>
      <c r="CF7" s="263"/>
      <c r="CG7" s="264"/>
      <c r="CH7" s="265"/>
      <c r="CI7" s="263"/>
      <c r="CJ7" s="264"/>
      <c r="CK7" s="265"/>
      <c r="CL7" s="270"/>
      <c r="CM7" s="271"/>
      <c r="CN7" s="272"/>
      <c r="CO7" s="270"/>
      <c r="CP7" s="271"/>
      <c r="CQ7" s="272"/>
      <c r="CR7" s="270"/>
      <c r="CS7" s="271"/>
      <c r="CT7" s="272"/>
      <c r="CU7" s="270"/>
      <c r="CV7" s="271"/>
      <c r="CW7" s="272"/>
      <c r="CX7" s="270"/>
      <c r="CY7" s="271"/>
      <c r="CZ7" s="272"/>
      <c r="DA7" s="270"/>
      <c r="DB7" s="271"/>
      <c r="DC7" s="272"/>
      <c r="DD7" s="270"/>
      <c r="DE7" s="271"/>
      <c r="DF7" s="272"/>
      <c r="DG7" s="270"/>
      <c r="DH7" s="271"/>
      <c r="DI7" s="272"/>
      <c r="DJ7" s="270"/>
      <c r="DK7" s="271"/>
      <c r="DL7" s="272"/>
      <c r="DM7" s="270"/>
      <c r="DN7" s="271"/>
      <c r="DO7" s="272"/>
      <c r="DP7" s="270"/>
      <c r="DQ7" s="271"/>
      <c r="DR7" s="272"/>
      <c r="DS7" s="270"/>
      <c r="DT7" s="271"/>
      <c r="DU7" s="272"/>
      <c r="DV7" s="270"/>
      <c r="DW7" s="271"/>
      <c r="DX7" s="272"/>
      <c r="DY7" s="270"/>
      <c r="DZ7" s="271"/>
      <c r="EA7" s="272"/>
      <c r="EB7" s="270"/>
      <c r="EC7" s="271"/>
      <c r="ED7" s="272"/>
      <c r="EE7" s="270"/>
      <c r="EF7" s="271"/>
      <c r="EG7" s="272"/>
      <c r="EH7" s="270"/>
      <c r="EI7" s="271"/>
      <c r="EJ7" s="272"/>
      <c r="EK7" s="270"/>
      <c r="EL7" s="271"/>
      <c r="EM7" s="272"/>
      <c r="EN7" s="270"/>
      <c r="EO7" s="271"/>
      <c r="EP7" s="272"/>
    </row>
    <row r="8" spans="1:151" ht="15.75" thickBot="1" x14ac:dyDescent="0.3">
      <c r="A8" s="1"/>
      <c r="B8" s="6" t="s">
        <v>0</v>
      </c>
      <c r="C8" s="252">
        <v>1.8</v>
      </c>
      <c r="D8" s="253"/>
      <c r="E8" s="254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1.6</v>
      </c>
      <c r="AH8" s="262"/>
      <c r="AI8" s="260"/>
      <c r="AJ8" s="255">
        <v>1</v>
      </c>
      <c r="AK8" s="256"/>
      <c r="AL8" s="248"/>
      <c r="AM8" s="255"/>
      <c r="AN8" s="256"/>
      <c r="AO8" s="248"/>
      <c r="AP8" s="261"/>
      <c r="AQ8" s="262"/>
      <c r="AR8" s="260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57"/>
      <c r="BK8" s="255"/>
      <c r="BL8" s="256"/>
      <c r="BM8" s="257"/>
      <c r="BN8" s="255"/>
      <c r="BO8" s="256"/>
      <c r="BP8" s="257"/>
      <c r="BQ8" s="255"/>
      <c r="BR8" s="256"/>
      <c r="BS8" s="257"/>
      <c r="BT8" s="255"/>
      <c r="BU8" s="256"/>
      <c r="BV8" s="257"/>
      <c r="BW8" s="255"/>
      <c r="BX8" s="256"/>
      <c r="BY8" s="257"/>
      <c r="BZ8" s="255"/>
      <c r="CA8" s="256"/>
      <c r="CB8" s="257"/>
      <c r="CC8" s="255"/>
      <c r="CD8" s="256"/>
      <c r="CE8" s="248"/>
      <c r="CF8" s="261"/>
      <c r="CG8" s="262"/>
      <c r="CH8" s="260"/>
      <c r="CI8" s="261"/>
      <c r="CJ8" s="262"/>
      <c r="CK8" s="260"/>
      <c r="CL8" s="261"/>
      <c r="CM8" s="262"/>
      <c r="CN8" s="260"/>
      <c r="CO8" s="261"/>
      <c r="CP8" s="262"/>
      <c r="CQ8" s="260"/>
      <c r="CR8" s="261"/>
      <c r="CS8" s="262"/>
      <c r="CT8" s="260"/>
      <c r="CU8" s="261"/>
      <c r="CV8" s="262"/>
      <c r="CW8" s="260"/>
      <c r="CX8" s="261"/>
      <c r="CY8" s="262"/>
      <c r="CZ8" s="260"/>
      <c r="DA8" s="261"/>
      <c r="DB8" s="262"/>
      <c r="DC8" s="260"/>
      <c r="DD8" s="261"/>
      <c r="DE8" s="262"/>
      <c r="DF8" s="260"/>
      <c r="DG8" s="261"/>
      <c r="DH8" s="262"/>
      <c r="DI8" s="260"/>
      <c r="DJ8" s="261"/>
      <c r="DK8" s="262"/>
      <c r="DL8" s="260"/>
      <c r="DM8" s="261"/>
      <c r="DN8" s="262"/>
      <c r="DO8" s="260"/>
      <c r="DP8" s="261"/>
      <c r="DQ8" s="262"/>
      <c r="DR8" s="260"/>
      <c r="DS8" s="261"/>
      <c r="DT8" s="262"/>
      <c r="DU8" s="260"/>
      <c r="DV8" s="261"/>
      <c r="DW8" s="262"/>
      <c r="DX8" s="260"/>
      <c r="DY8" s="261"/>
      <c r="DZ8" s="262"/>
      <c r="EA8" s="260"/>
      <c r="EB8" s="261"/>
      <c r="EC8" s="262"/>
      <c r="ED8" s="260"/>
      <c r="EE8" s="261"/>
      <c r="EF8" s="262"/>
      <c r="EG8" s="260"/>
      <c r="EH8" s="261"/>
      <c r="EI8" s="262"/>
      <c r="EJ8" s="260"/>
      <c r="EK8" s="261"/>
      <c r="EL8" s="262"/>
      <c r="EM8" s="260"/>
      <c r="EN8" s="261"/>
      <c r="EO8" s="262"/>
      <c r="EP8" s="260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1" t="s">
        <v>7</v>
      </c>
      <c r="ER9" s="274" t="s">
        <v>8</v>
      </c>
      <c r="ES9" s="274"/>
      <c r="ET9" s="274"/>
      <c r="EU9" s="13" t="s">
        <v>9</v>
      </c>
    </row>
    <row r="10" spans="1:151" s="34" customFormat="1" ht="15.75" thickBot="1" x14ac:dyDescent="0.3">
      <c r="A10" s="30">
        <f t="shared" ref="A10:A26" si="0">A9+1</f>
        <v>1</v>
      </c>
      <c r="B10" s="3" t="s">
        <v>60</v>
      </c>
      <c r="C10" s="12"/>
      <c r="D10" s="182">
        <f ca="1">IF(C10&gt;0,(INDIRECT(ADDRESS(C10,$C$7,,,"ТаблицаСоответствия"))+E10)*$C$8,0)</f>
        <v>0</v>
      </c>
      <c r="E10" s="32"/>
      <c r="F10" s="12"/>
      <c r="G10" s="134">
        <f ca="1">IF(F10&gt;0,(INDIRECT(ADDRESS(F10,$F$7,,,"ТаблицаСоответствия"))+H10)*$F$8,0)</f>
        <v>0</v>
      </c>
      <c r="H10" s="32"/>
      <c r="I10" s="12"/>
      <c r="J10" s="134">
        <f ca="1">IF(I10&gt;0,(INDIRECT(ADDRESS(I10,$I$7,,,"ТаблицаСоответствия"))+K10)*$I$8,0)</f>
        <v>0</v>
      </c>
      <c r="K10" s="32"/>
      <c r="L10" s="12">
        <v>75</v>
      </c>
      <c r="M10" s="134">
        <f ca="1">IF(L10&gt;0,(INDIRECT(ADDRESS(L10,$L$7,,,"ТаблицаСоответствия"))+N10)*$L$8,0)</f>
        <v>18</v>
      </c>
      <c r="N10" s="32"/>
      <c r="O10" s="12"/>
      <c r="P10" s="134">
        <f ca="1">IF(O10&gt;0,(INDIRECT(ADDRESS(O10,$O$7,,,"ТаблицаСоответствия"))+Q10)*$O$8,0)</f>
        <v>0</v>
      </c>
      <c r="Q10" s="32"/>
      <c r="R10" s="12"/>
      <c r="S10" s="134">
        <f ca="1">IF(R10&gt;0,(INDIRECT(ADDRESS(R10,$R$7,,,"ТаблицаСоответствия"))+T10)*$R$8,0)</f>
        <v>0</v>
      </c>
      <c r="T10" s="32"/>
      <c r="U10" s="12"/>
      <c r="V10" s="134">
        <f ca="1">IF(U10&gt;0,(INDIRECT(ADDRESS(U10,$U$7,,,"ТаблицаСоответствия"))+W10)*$U$8,0)</f>
        <v>0</v>
      </c>
      <c r="W10" s="32"/>
      <c r="X10" s="12">
        <v>6</v>
      </c>
      <c r="Y10" s="134">
        <f ca="1">IF(X10&gt;0,(INDIRECT(ADDRESS(X10,$X$7,,,"ТаблицаСоответствия"))+Z10)*$X$8,0)</f>
        <v>19.599999999999998</v>
      </c>
      <c r="Z10" s="32"/>
      <c r="AA10" s="12">
        <v>6</v>
      </c>
      <c r="AB10" s="134">
        <f ca="1">IF(AA10&gt;0,(INDIRECT(ADDRESS(AA10,$AA$7,,,"ТаблицаСоответствия"))+AC10)*$AA$8,0)</f>
        <v>19.599999999999998</v>
      </c>
      <c r="AC10" s="32"/>
      <c r="AD10" s="12">
        <v>2</v>
      </c>
      <c r="AE10" s="134">
        <f ca="1">IF(AD10&gt;0,(INDIRECT(ADDRESS(AD10,$AD$7,,,"ТаблицаСоответствия"))+AF10)*$AD$8,0)</f>
        <v>36</v>
      </c>
      <c r="AF10" s="32"/>
      <c r="AG10" s="12"/>
      <c r="AH10" s="182">
        <f ca="1">IF(AG10&gt;0,(INDIRECT(ADDRESS(AG10,$AG$7,,,"ТаблицаСоответствия"))+AI10)*$AG$8,0)</f>
        <v>0</v>
      </c>
      <c r="AI10" s="32"/>
      <c r="AJ10" s="12">
        <v>5</v>
      </c>
      <c r="AK10" s="182">
        <f ca="1">IF(AJ10&gt;0,(INDIRECT(ADDRESS(AJ10,$AJ$7,,,"ТаблицаСоответствия"))+AL10)*$AJ$8,)</f>
        <v>4</v>
      </c>
      <c r="AL10" s="32"/>
      <c r="AM10" s="12"/>
      <c r="AN10" s="29">
        <f ca="1">IF(AM10&gt;0,ROUND((INDIRECT(ADDRESS(AM10,$AM$7,,,"ТаблицаСоответствия"))+AO10)*$AM$8,0),)</f>
        <v>0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02">
        <f ca="1">SUM(DE10,CY10,BF10,BI10,BL10,BO10,CA10,V10,CD10,AQ10,AT10,AW10,AZ10,BC10,CG10,CG10,CJ10,DB10,CS10,CV10,CM10,DQ10,DT10,DW10,DZ10,EC10,EI10,CP10,BX10,BU10,AN10,BR10,AE10,AH10,AK10,D10,G10,J10,M10,P10,S10,Y10,AB10,DH10,DK10,DN10,EF10,EL10,EO10,)</f>
        <v>97.199999999999989</v>
      </c>
      <c r="ER10" s="278" t="str">
        <f t="shared" ref="ER10:ER15" si="1">B10</f>
        <v>Иванов Игорь - Карпушина Софья</v>
      </c>
      <c r="ES10" s="279"/>
      <c r="ET10" s="280"/>
      <c r="EU10" s="33">
        <f t="shared" ref="EU10:EU23" ca="1" si="2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19" t="s">
        <v>44</v>
      </c>
      <c r="C11" s="12"/>
      <c r="D11" s="182">
        <f ca="1">IF(C11&gt;0,(INDIRECT(ADDRESS(C11,$C$7,,,"ТаблицаСоответствия"))+E11)*$C$8,0)</f>
        <v>0</v>
      </c>
      <c r="E11" s="32"/>
      <c r="F11" s="12"/>
      <c r="G11" s="134">
        <f ca="1">IF(F11&gt;0,(INDIRECT(ADDRESS(F11,$F$7,,,"ТаблицаСоответствия"))+H11)*$F$8,0)</f>
        <v>0</v>
      </c>
      <c r="H11" s="32"/>
      <c r="I11" s="12"/>
      <c r="J11" s="134">
        <f ca="1">IF(I11&gt;0,(INDIRECT(ADDRESS(I11,$I$7,,,"ТаблицаСоответствия"))+K11)*$I$8,0)</f>
        <v>0</v>
      </c>
      <c r="K11" s="32"/>
      <c r="L11" s="12">
        <v>77</v>
      </c>
      <c r="M11" s="134">
        <f ca="1">IF(L11&gt;0,(INDIRECT(ADDRESS(L11,$L$7,,,"ТаблицаСоответствия"))+N11)*$L$8,0)</f>
        <v>18</v>
      </c>
      <c r="N11" s="32"/>
      <c r="O11" s="12"/>
      <c r="P11" s="134">
        <f ca="1">IF(O11&gt;0,(INDIRECT(ADDRESS(O11,$O$7,,,"ТаблицаСоответствия"))+Q11)*$O$8,0)</f>
        <v>0</v>
      </c>
      <c r="Q11" s="32"/>
      <c r="R11" s="12"/>
      <c r="S11" s="134">
        <f ca="1">IF(R11&gt;0,(INDIRECT(ADDRESS(R11,$R$7,,,"ТаблицаСоответствия"))+T11)*$R$8,0)</f>
        <v>0</v>
      </c>
      <c r="T11" s="32"/>
      <c r="U11" s="12"/>
      <c r="V11" s="134">
        <f ca="1">IF(U11&gt;0,(INDIRECT(ADDRESS(U11,$U$7,,,"ТаблицаСоответствия"))+W11)*$U$8,0)</f>
        <v>0</v>
      </c>
      <c r="W11" s="32"/>
      <c r="X11" s="12">
        <v>4</v>
      </c>
      <c r="Y11" s="134">
        <f ca="1">IF(X11&gt;0,(INDIRECT(ADDRESS(X11,$X$7,,,"ТаблицаСоответствия"))+Z11)*$X$8,0)</f>
        <v>30.799999999999997</v>
      </c>
      <c r="Z11" s="32"/>
      <c r="AA11" s="12">
        <v>5</v>
      </c>
      <c r="AB11" s="134">
        <f ca="1">IF(AA11&gt;0,(INDIRECT(ADDRESS(AA11,$AA$7,,,"ТаблицаСоответствия"))+AC11)*$AA$8,0)</f>
        <v>25.2</v>
      </c>
      <c r="AC11" s="32"/>
      <c r="AD11" s="12"/>
      <c r="AE11" s="134">
        <f ca="1">IF(AD11&gt;0,(INDIRECT(ADDRESS(AD11,$AD$7,,,"ТаблицаСоответствия"))+AF11)*$AD$8,0)</f>
        <v>0</v>
      </c>
      <c r="AF11" s="32"/>
      <c r="AG11" s="12"/>
      <c r="AH11" s="182">
        <f ca="1">IF(AG11&gt;0,(INDIRECT(ADDRESS(AG11,$AG$7,,,"ТаблицаСоответствия"))+AI11)*$AG$8,0)</f>
        <v>0</v>
      </c>
      <c r="AI11" s="32"/>
      <c r="AJ11" s="12">
        <v>4</v>
      </c>
      <c r="AK11" s="182">
        <f ca="1">IF(AJ11&gt;0,(INDIRECT(ADDRESS(AJ11,$AJ$7,,,"ТаблицаСоответствия"))+AL11)*$AJ$8,)</f>
        <v>6</v>
      </c>
      <c r="AL11" s="32"/>
      <c r="AM11" s="12"/>
      <c r="AN11" s="29">
        <f ca="1">IF(AM11&gt;0,ROUND((INDIRECT(ADDRESS(AM11,$AM$7,,,"ТаблицаСоответствия"))+AO11)*$AM$8,0),)</f>
        <v>0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29">
        <f ca="1">IF(AS11&gt;0,ROUND((INDIRECT(ADDRESS(AS11,$AS$7,,,"ТаблицаСоответствия"))+AU11)*$AS$8,0),)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2"/>
      <c r="EC11" s="29">
        <f ca="1">IF(EB11&gt;0,ROUND((INDIRECT(ADDRESS(EB11,$EB$7,,,"ТаблицаСоответствия"))+ED11)*$EB$8,0),)</f>
        <v>0</v>
      </c>
      <c r="ED11" s="32"/>
      <c r="EE11" s="12"/>
      <c r="EF11" s="29">
        <f ca="1">IF(EE11&gt;0,ROUND((INDIRECT(ADDRESS(EE11,$EE$7,,,"ТаблицаСоответствия"))+EG11)*$EE$8,0),)</f>
        <v>0</v>
      </c>
      <c r="EG11" s="32"/>
      <c r="EH11" s="43"/>
      <c r="EI11" s="29">
        <f ca="1">IF(EH11&gt;0,ROUND((INDIRECT(ADDRESS(EH11,$EH$7,,,"ТаблицаСоответствия"))+EJ11)*$EH$8,0),)</f>
        <v>0</v>
      </c>
      <c r="EJ11" s="32"/>
      <c r="EK11" s="43"/>
      <c r="EL11" s="29">
        <f ca="1">IF(EK11&gt;0,ROUND((INDIRECT(ADDRESS(EK11,$EK$7,,,"ТаблицаСоответствия"))+EM11)*$EK$8,0),)</f>
        <v>0</v>
      </c>
      <c r="EM11" s="32"/>
      <c r="EN11" s="43"/>
      <c r="EO11" s="29">
        <f ca="1">IF(EN11&gt;0,ROUND((INDIRECT(ADDRESS(EN11,$EN$7,,,"ТаблицаСоответствия"))+EP11)*$EN$8,0),)</f>
        <v>0</v>
      </c>
      <c r="EP11" s="32"/>
      <c r="EQ11" s="202">
        <f ca="1">SUM(DE11,CY11,BF11,BI11,BL11,BO11,CA11,V11,CD11,AQ11,AT11,AW11,AZ11,BC11,CG11,CG11,CJ11,DB11,CS11,CV11,CM11,DQ11,DT11,DW11,DZ11,EC11,EI11,CP11,BX11,BU11,AN11,BR11,AE11,AH11,AK11,D11,G11,J11,M11,P11,S11,Y11,AB11,DH11,DK11,DN11,EF11,EL11,EO11,)</f>
        <v>80</v>
      </c>
      <c r="ER11" s="278" t="str">
        <f t="shared" si="1"/>
        <v>Падерин Артем - Грослова Алиса</v>
      </c>
      <c r="ES11" s="279"/>
      <c r="ET11" s="280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98</v>
      </c>
      <c r="C12" s="12"/>
      <c r="D12" s="182">
        <f ca="1">IF(C12&gt;0,(INDIRECT(ADDRESS(C12,$C$7,,,"ТаблицаСоответствия"))+E12)*$C$8,0)</f>
        <v>0</v>
      </c>
      <c r="E12" s="9"/>
      <c r="F12" s="12"/>
      <c r="G12" s="134">
        <f ca="1">IF(F12&gt;0,(INDIRECT(ADDRESS(F12,$F$7,,,"ТаблицаСоответствия"))+H12)*$F$8,0)</f>
        <v>0</v>
      </c>
      <c r="H12" s="9"/>
      <c r="I12" s="12"/>
      <c r="J12" s="134">
        <f ca="1">IF(I12&gt;0,(INDIRECT(ADDRESS(I12,$I$7,,,"ТаблицаСоответствия"))+K12)*$I$8,0)</f>
        <v>0</v>
      </c>
      <c r="K12" s="9"/>
      <c r="L12" s="12">
        <v>62</v>
      </c>
      <c r="M12" s="134">
        <f ca="1">IF(L12&gt;0,(INDIRECT(ADDRESS(L12,$L$7,,,"ТаблицаСоответствия"))+N12)*$L$8,0)</f>
        <v>18</v>
      </c>
      <c r="N12" s="9"/>
      <c r="O12" s="12"/>
      <c r="P12" s="134">
        <f ca="1">IF(O12&gt;0,(INDIRECT(ADDRESS(O12,$O$7,,,"ТаблицаСоответствия"))+Q12)*$O$8,0)</f>
        <v>0</v>
      </c>
      <c r="Q12" s="9"/>
      <c r="R12" s="12"/>
      <c r="S12" s="134">
        <f ca="1">IF(R12&gt;0,(INDIRECT(ADDRESS(R12,$R$7,,,"ТаблицаСоответствия"))+T12)*$R$8,0)</f>
        <v>0</v>
      </c>
      <c r="T12" s="9"/>
      <c r="U12" s="12"/>
      <c r="V12" s="134">
        <f ca="1">IF(U12&gt;0,(INDIRECT(ADDRESS(U12,$U$7,,,"ТаблицаСоответствия"))+W12)*$U$8,0)</f>
        <v>0</v>
      </c>
      <c r="W12" s="9"/>
      <c r="X12" s="12"/>
      <c r="Y12" s="134">
        <f ca="1">IF(X12&gt;0,(INDIRECT(ADDRESS(X12,$X$7,,,"ТаблицаСоответствия"))+Z12)*$X$8,0)</f>
        <v>0</v>
      </c>
      <c r="Z12" s="9"/>
      <c r="AA12" s="12">
        <v>4</v>
      </c>
      <c r="AB12" s="134">
        <f ca="1">IF(AA12&gt;0,(INDIRECT(ADDRESS(AA12,$AA$7,,,"ТаблицаСоответствия"))+AC12)*$AA$8,0)</f>
        <v>30.799999999999997</v>
      </c>
      <c r="AC12" s="9"/>
      <c r="AD12" s="12"/>
      <c r="AE12" s="134">
        <f ca="1">IF(AD12&gt;0,(INDIRECT(ADDRESS(AD12,$AD$7,,,"ТаблицаСоответствия"))+AF12)*$AD$8,0)</f>
        <v>0</v>
      </c>
      <c r="AF12" s="9"/>
      <c r="AG12" s="12"/>
      <c r="AH12" s="182">
        <f ca="1">IF(AG12&gt;0,(INDIRECT(ADDRESS(AG12,$AG$7,,,"ТаблицаСоответствия"))+AI12)*$AG$8,0)</f>
        <v>0</v>
      </c>
      <c r="AI12" s="9"/>
      <c r="AJ12" s="12">
        <v>3</v>
      </c>
      <c r="AK12" s="182">
        <f ca="1">IF(AJ12&gt;0,(INDIRECT(ADDRESS(AJ12,$AJ$7,,,"ТаблицаСоответствия"))+AL12)*$AJ$8,)</f>
        <v>8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02">
        <f ca="1">SUM(DE12,CY12,BF12,BI12,BL12,BO12,CA12,V12,CD12,AQ12,AT12,AW12,AZ12,BC12,CG12,CG12,CJ12,DB12,CS12,CV12,CM12,DQ12,DT12,DW12,DZ12,EC12,EI12,CP12,BX12,BU12,AN12,BR12,AE12,AH12,AK12,D12,G12,J12,M12,P12,S12,Y12,AB12,DH12,DK12,DN12,EF12,EL12,EO12,)</f>
        <v>56.8</v>
      </c>
      <c r="ER12" s="137" t="str">
        <f t="shared" si="1"/>
        <v>Севостьянов Илья - Шипицына Анастасия</v>
      </c>
      <c r="ES12" s="138"/>
      <c r="ET12" s="139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19" t="s">
        <v>61</v>
      </c>
      <c r="C13" s="12"/>
      <c r="D13" s="182">
        <f ca="1">IF(C13&gt;0,(INDIRECT(ADDRESS(C13,$C$7,,,"ТаблицаСоответствия"))+E13)*$C$8,0)</f>
        <v>0</v>
      </c>
      <c r="E13" s="32"/>
      <c r="F13" s="12"/>
      <c r="G13" s="134">
        <f ca="1">IF(F13&gt;0,(INDIRECT(ADDRESS(F13,$F$7,,,"ТаблицаСоответствия"))+H13)*$F$8,0)</f>
        <v>0</v>
      </c>
      <c r="H13" s="32"/>
      <c r="I13" s="12"/>
      <c r="J13" s="134">
        <f ca="1">IF(I13&gt;0,(INDIRECT(ADDRESS(I13,$I$7,,,"ТаблицаСоответствия"))+K13)*$I$8,0)</f>
        <v>0</v>
      </c>
      <c r="K13" s="32"/>
      <c r="L13" s="12"/>
      <c r="M13" s="134">
        <f ca="1">IF(L13&gt;0,(INDIRECT(ADDRESS(L13,$L$7,,,"ТаблицаСоответствия"))+N13)*$L$8,0)</f>
        <v>0</v>
      </c>
      <c r="N13" s="32"/>
      <c r="O13" s="12"/>
      <c r="P13" s="134">
        <f ca="1">IF(O13&gt;0,(INDIRECT(ADDRESS(O13,$O$7,,,"ТаблицаСоответствия"))+Q13)*$O$8,0)</f>
        <v>0</v>
      </c>
      <c r="Q13" s="32"/>
      <c r="R13" s="12"/>
      <c r="S13" s="134">
        <f ca="1">IF(R13&gt;0,(INDIRECT(ADDRESS(R13,$R$7,,,"ТаблицаСоответствия"))+T13)*$R$8,0)</f>
        <v>0</v>
      </c>
      <c r="T13" s="32"/>
      <c r="U13" s="12"/>
      <c r="V13" s="134">
        <f ca="1">IF(U13&gt;0,(INDIRECT(ADDRESS(U13,$U$7,,,"ТаблицаСоответствия"))+W13)*$U$8,0)</f>
        <v>0</v>
      </c>
      <c r="W13" s="32"/>
      <c r="X13" s="12">
        <v>9</v>
      </c>
      <c r="Y13" s="134">
        <f ca="1">IF(X13&gt;0,(INDIRECT(ADDRESS(X13,$X$7,,,"ТаблицаСоответствия"))+Z13)*$X$8,0)</f>
        <v>11.2</v>
      </c>
      <c r="Z13" s="32"/>
      <c r="AA13" s="12">
        <v>8</v>
      </c>
      <c r="AB13" s="134">
        <f ca="1">IF(AA13&gt;0,(INDIRECT(ADDRESS(AA13,$AA$7,,,"ТаблицаСоответствия"))+AC13)*$AA$8,0)</f>
        <v>14</v>
      </c>
      <c r="AC13" s="32"/>
      <c r="AD13" s="12">
        <v>5</v>
      </c>
      <c r="AE13" s="134">
        <f ca="1">IF(AD13&gt;0,(INDIRECT(ADDRESS(AD13,$AD$7,,,"ТаблицаСоответствия"))+AF13)*$AD$8,0)</f>
        <v>21.599999999999998</v>
      </c>
      <c r="AF13" s="32"/>
      <c r="AG13" s="12">
        <v>20</v>
      </c>
      <c r="AH13" s="182">
        <f ca="1">IF(AG13&gt;0,(INDIRECT(ADDRESS(AG13,$AG$7,,,"ТаблицаСоответствия"))+AI13)*$AG$8,0)</f>
        <v>9.6000000000000014</v>
      </c>
      <c r="AI13" s="32"/>
      <c r="AJ13" s="12"/>
      <c r="AK13" s="182">
        <f ca="1">IF(AJ13&gt;0,(INDIRECT(ADDRESS(AJ13,$AJ$7,,,"ТаблицаСоответствия"))+AL13)*$AJ$8,)</f>
        <v>0</v>
      </c>
      <c r="AL13" s="32"/>
      <c r="AM13" s="12"/>
      <c r="AN13" s="29">
        <f ca="1">IF(AM13&gt;0,ROUND((INDIRECT(ADDRESS(AM13,$AM$7,,,"ТаблицаСоответствия"))+AO13)*$AM$8,0),)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29">
        <f ca="1">IF(AS13&gt;0,ROUND((INDIRECT(ADDRESS(AS13,$AS$7,,,"ТаблицаСоответствия"))+AU13)*$AS$8,0),)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2"/>
      <c r="EC13" s="29">
        <f ca="1">IF(EB13&gt;0,ROUND((INDIRECT(ADDRESS(EB13,$EB$7,,,"ТаблицаСоответствия"))+ED13)*$EB$8,0),)</f>
        <v>0</v>
      </c>
      <c r="ED13" s="32"/>
      <c r="EE13" s="12"/>
      <c r="EF13" s="29">
        <f ca="1">IF(EE13&gt;0,ROUND((INDIRECT(ADDRESS(EE13,$EE$7,,,"ТаблицаСоответствия"))+EG13)*$EE$8,0),)</f>
        <v>0</v>
      </c>
      <c r="EG13" s="32"/>
      <c r="EH13" s="43"/>
      <c r="EI13" s="29">
        <f ca="1">IF(EH13&gt;0,ROUND((INDIRECT(ADDRESS(EH13,$EH$7,,,"ТаблицаСоответствия"))+EJ13)*$EH$8,0),)</f>
        <v>0</v>
      </c>
      <c r="EJ13" s="32"/>
      <c r="EK13" s="43"/>
      <c r="EL13" s="29">
        <f ca="1">IF(EK13&gt;0,ROUND((INDIRECT(ADDRESS(EK13,$EK$7,,,"ТаблицаСоответствия"))+EM13)*$EK$8,0),)</f>
        <v>0</v>
      </c>
      <c r="EM13" s="32"/>
      <c r="EN13" s="43"/>
      <c r="EO13" s="29">
        <f ca="1">IF(EN13&gt;0,ROUND((INDIRECT(ADDRESS(EN13,$EN$7,,,"ТаблицаСоответствия"))+EP13)*$EN$8,0),)</f>
        <v>0</v>
      </c>
      <c r="EP13" s="32"/>
      <c r="EQ13" s="202">
        <f ca="1">SUM(DE13,CY13,BF13,BI13,BL13,BO13,CA13,V13,CD13,AQ13,AT13,AW13,AZ13,BC13,CG13,CG13,CJ13,DB13,CS13,CV13,CM13,DQ13,DT13,DW13,DZ13,EC13,EI13,CP13,BX13,BU13,AN13,BR13,AE13,AH13,AK13,D13,G13,J13,M13,P13,S13,Y13,AB13,DH13,DK13,DN13,EF13,EL13,EO13,)</f>
        <v>56.4</v>
      </c>
      <c r="ER13" s="137" t="str">
        <f t="shared" si="1"/>
        <v>Поварнин Евений - Калинина Софья</v>
      </c>
      <c r="ES13" s="138"/>
      <c r="ET13" s="139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43" t="s">
        <v>37</v>
      </c>
      <c r="C14" s="12"/>
      <c r="D14" s="182">
        <f ca="1">IF(C14&gt;0,(INDIRECT(ADDRESS(C14,$C$7,,,"ТаблицаСоответствия"))+E14)*$C$8,0)</f>
        <v>0</v>
      </c>
      <c r="E14" s="119"/>
      <c r="F14" s="12"/>
      <c r="G14" s="134">
        <f ca="1">IF(F14&gt;0,(INDIRECT(ADDRESS(F14,$F$7,,,"ТаблицаСоответствия"))+H14)*$F$8,0)</f>
        <v>0</v>
      </c>
      <c r="H14" s="119"/>
      <c r="I14" s="12"/>
      <c r="J14" s="134">
        <f ca="1">IF(I14&gt;0,(INDIRECT(ADDRESS(I14,$I$7,,,"ТаблицаСоответствия"))+K14)*$I$8,0)</f>
        <v>0</v>
      </c>
      <c r="K14" s="119"/>
      <c r="L14" s="12"/>
      <c r="M14" s="134">
        <f ca="1">IF(L14&gt;0,(INDIRECT(ADDRESS(L14,$L$7,,,"ТаблицаСоответствия"))+N14)*$L$8,0)</f>
        <v>0</v>
      </c>
      <c r="N14" s="119"/>
      <c r="O14" s="12"/>
      <c r="P14" s="134">
        <f ca="1">IF(O14&gt;0,(INDIRECT(ADDRESS(O14,$O$7,,,"ТаблицаСоответствия"))+Q14)*$O$8,0)</f>
        <v>0</v>
      </c>
      <c r="Q14" s="119"/>
      <c r="R14" s="12"/>
      <c r="S14" s="134">
        <f ca="1">IF(R14&gt;0,(INDIRECT(ADDRESS(R14,$R$7,,,"ТаблицаСоответствия"))+T14)*$R$8,0)</f>
        <v>0</v>
      </c>
      <c r="T14" s="119"/>
      <c r="U14" s="12"/>
      <c r="V14" s="134">
        <f ca="1">IF(U14&gt;0,(INDIRECT(ADDRESS(U14,$U$7,,,"ТаблицаСоответствия"))+W14)*$U$8,0)</f>
        <v>0</v>
      </c>
      <c r="W14" s="119"/>
      <c r="X14" s="12">
        <v>5</v>
      </c>
      <c r="Y14" s="134">
        <f ca="1">IF(X14&gt;0,(INDIRECT(ADDRESS(X14,$X$7,,,"ТаблицаСоответствия"))+Z14)*$X$8,0)</f>
        <v>25.2</v>
      </c>
      <c r="Z14" s="119"/>
      <c r="AA14" s="12"/>
      <c r="AB14" s="134">
        <f ca="1">IF(AA14&gt;0,(INDIRECT(ADDRESS(AA14,$AA$7,,,"ТаблицаСоответствия"))+AC14)*$AA$8,0)</f>
        <v>0</v>
      </c>
      <c r="AC14" s="119"/>
      <c r="AD14" s="12">
        <v>4</v>
      </c>
      <c r="AE14" s="134">
        <f ca="1">IF(AD14&gt;0,(INDIRECT(ADDRESS(AD14,$AD$7,,,"ТаблицаСоответствия"))+AF14)*$AD$8,0)</f>
        <v>26.4</v>
      </c>
      <c r="AF14" s="119"/>
      <c r="AG14" s="12"/>
      <c r="AH14" s="182">
        <f ca="1">IF(AG14&gt;0,(INDIRECT(ADDRESS(AG14,$AG$7,,,"ТаблицаСоответствия"))+AI14)*$AG$8,0)</f>
        <v>0</v>
      </c>
      <c r="AI14" s="119"/>
      <c r="AJ14" s="12"/>
      <c r="AK14" s="182">
        <f ca="1">IF(AJ14&gt;0,(INDIRECT(ADDRESS(AJ14,$AJ$7,,,"ТаблицаСоответствия"))+AL14)*$AJ$8,)</f>
        <v>0</v>
      </c>
      <c r="AL14" s="119"/>
      <c r="AM14" s="12"/>
      <c r="AN14" s="7">
        <f ca="1">IF(AM14&gt;0,ROUND((INDIRECT(ADDRESS(AM14,$AM$7,,,"ТаблицаСоответствия"))+AO14)*$AM$8,0),)</f>
        <v>0</v>
      </c>
      <c r="AO14" s="119"/>
      <c r="AP14" s="12"/>
      <c r="AQ14" s="7">
        <f ca="1">IF(AP14&gt;0,ROUND((INDIRECT(ADDRESS(AP14,$AP$7,,,"ТаблицаСоответствия"))+AR14)*$AP$8,0),)</f>
        <v>0</v>
      </c>
      <c r="AR14" s="119"/>
      <c r="AS14" s="12"/>
      <c r="AT14" s="7">
        <f ca="1">IF(AS14&gt;0,ROUND((INDIRECT(ADDRESS(AS14,$AS$7,,,"ТаблицаСоответствия"))+AU14)*$AS$8,0),)</f>
        <v>0</v>
      </c>
      <c r="AU14" s="119"/>
      <c r="AV14" s="12"/>
      <c r="AW14" s="7">
        <f ca="1">IF(AV14&gt;0,ROUND((INDIRECT(ADDRESS(AV14,$AV$7,,,"ТаблицаСоответствия"))+AX14)*$AV$8,0),)</f>
        <v>0</v>
      </c>
      <c r="AX14" s="119"/>
      <c r="AY14" s="12"/>
      <c r="AZ14" s="120"/>
      <c r="BA14" s="119"/>
      <c r="BB14" s="12"/>
      <c r="BC14" s="7">
        <f ca="1">IF(BB14&gt;0,ROUND((INDIRECT(ADDRESS(BB14,$BB$7,,,"ТаблицаСоответствия"))+BD14)*$BB$8,0),)</f>
        <v>0</v>
      </c>
      <c r="BD14" s="119"/>
      <c r="BE14" s="12"/>
      <c r="BF14" s="7">
        <f ca="1">IF(BE14&gt;0,ROUND((INDIRECT(ADDRESS(BE14,$BE$7,,,"ТаблицаСоответствия"))+BG14)*$BE$8,0),)</f>
        <v>0</v>
      </c>
      <c r="BG14" s="119"/>
      <c r="BH14" s="12"/>
      <c r="BI14" s="7">
        <f ca="1">IF(BH14&gt;0,ROUND((INDIRECT(ADDRESS(BH14,$BH$7,,,"ТаблицаСоответствия"))+BJ14)*$BH$8,0),)</f>
        <v>0</v>
      </c>
      <c r="BJ14" s="119"/>
      <c r="BK14" s="12"/>
      <c r="BL14" s="7">
        <f ca="1">IF(BK14&gt;0,ROUND((INDIRECT(ADDRESS(BK14,$BK$7,,,"ТаблицаСоответствия"))+BM14)*$BK$8,0),)</f>
        <v>0</v>
      </c>
      <c r="BM14" s="119"/>
      <c r="BN14" s="12"/>
      <c r="BO14" s="7">
        <f ca="1">IF(BN14&gt;0,ROUND((INDIRECT(ADDRESS(BN14,$BN$7,,,"ТаблицаСоответствия"))+BP14)*$BN$8,0),)</f>
        <v>0</v>
      </c>
      <c r="BP14" s="119"/>
      <c r="BQ14" s="12"/>
      <c r="BR14" s="7">
        <f ca="1">IF(BQ14&gt;0,ROUND((INDIRECT(ADDRESS(BQ14,$BQ$7,,,"ТаблицаСоответствия"))+BS14)*$BQ$8,0),)</f>
        <v>0</v>
      </c>
      <c r="BS14" s="119"/>
      <c r="BT14" s="12"/>
      <c r="BU14" s="7">
        <f ca="1">IF(BT14&gt;0,ROUND((INDIRECT(ADDRESS(BT14,$BT$7,,,"ТаблицаСоответствия"))+BV14)*$BT$8,0),)</f>
        <v>0</v>
      </c>
      <c r="BV14" s="119"/>
      <c r="BW14" s="12"/>
      <c r="BX14" s="7">
        <f ca="1">IF(BW14&gt;0,ROUND((INDIRECT(ADDRESS(BW14,$BW$7,,,"ТаблицаСоответствия"))+BY14)*$BW$8,0),)</f>
        <v>0</v>
      </c>
      <c r="BY14" s="119"/>
      <c r="BZ14" s="12"/>
      <c r="CA14" s="7">
        <f ca="1">IF(BZ14&gt;0,ROUND((INDIRECT(ADDRESS(BZ14,$BZ$7,,,"ТаблицаСоответствия"))+CB14)*$BZ$8,0),)</f>
        <v>0</v>
      </c>
      <c r="CB14" s="119"/>
      <c r="CC14" s="12"/>
      <c r="CD14" s="7">
        <f ca="1">IF(CC14&gt;0,ROUND((INDIRECT(ADDRESS(CC14,$CC$7,,,"ТаблицаСоответствия"))+CE14)*$CC$8,0),)</f>
        <v>0</v>
      </c>
      <c r="CE14" s="119"/>
      <c r="CF14" s="12"/>
      <c r="CG14" s="29">
        <f ca="1">IF(CF14&gt;0,ROUND((INDIRECT(ADDRESS(CF14,$CF$7,,,"ТаблицаСоответствия"))+CH14)*$CF$8,0),)</f>
        <v>0</v>
      </c>
      <c r="CH14" s="119"/>
      <c r="CI14" s="12"/>
      <c r="CJ14" s="29">
        <f ca="1">IF(CI14&gt;0,ROUND((INDIRECT(ADDRESS(CI14,$CI$7,,,"ТаблицаСоответствия"))+CK14)*$CI$8,0),)</f>
        <v>0</v>
      </c>
      <c r="CK14" s="119"/>
      <c r="CL14" s="12"/>
      <c r="CM14" s="7">
        <f ca="1">IF(CL14&gt;0,ROUND((INDIRECT(ADDRESS(CL14,$CL$7,,,"ТаблицаСоответствия"))+CN14)*$CL$8,0),)</f>
        <v>0</v>
      </c>
      <c r="CN14" s="119"/>
      <c r="CO14" s="12"/>
      <c r="CP14" s="7">
        <f ca="1">IF(CO14&gt;0,ROUND((INDIRECT(ADDRESS(CO14,$CO$7,,,"ТаблицаСоответствия"))+CQ14)*$CO$8,0),)</f>
        <v>0</v>
      </c>
      <c r="CQ14" s="119"/>
      <c r="CR14" s="12"/>
      <c r="CS14" s="7">
        <f ca="1">IF(CR14&gt;0,ROUND((INDIRECT(ADDRESS(CR14,$CR$7,,,"ТаблицаСоответствия"))+CT14)*$CR$8,0),)</f>
        <v>0</v>
      </c>
      <c r="CT14" s="119"/>
      <c r="CU14" s="12"/>
      <c r="CV14" s="7">
        <f ca="1">IF(CU14&gt;0,ROUND((INDIRECT(ADDRESS(CU14,$CU$7,,,"ТаблицаСоответствия"))+CW14)*$CU$8,0),)</f>
        <v>0</v>
      </c>
      <c r="CW14" s="119"/>
      <c r="CX14" s="12"/>
      <c r="CY14" s="7">
        <f ca="1">IF(CX14&gt;0,ROUND((INDIRECT(ADDRESS(CX14,$CX$7,,,"ТаблицаСоответствия"))+CZ14)*$CX$8,0),)</f>
        <v>0</v>
      </c>
      <c r="CZ14" s="119"/>
      <c r="DA14" s="12"/>
      <c r="DB14" s="7">
        <f ca="1">IF(DA14&gt;0,ROUND((INDIRECT(ADDRESS(DA14,$DA$7,,,"ТаблицаСоответствия"))+DC14)*$DA$8,0),)</f>
        <v>0</v>
      </c>
      <c r="DC14" s="119"/>
      <c r="DD14" s="12"/>
      <c r="DE14" s="7">
        <f ca="1">IF(DD14&gt;0,ROUND((INDIRECT(ADDRESS(DD14,$DD$7,,,"ТаблицаСоответствия"))+DF14)*$DD$8,0),)</f>
        <v>0</v>
      </c>
      <c r="DF14" s="119"/>
      <c r="DG14" s="12"/>
      <c r="DH14" s="7">
        <f ca="1">IF(DG14&gt;0,ROUND((INDIRECT(ADDRESS(DG14,$DG$7,,,"ТаблицаСоответствия"))+DI14)*$DG$8,0),)</f>
        <v>0</v>
      </c>
      <c r="DI14" s="119"/>
      <c r="DJ14" s="12"/>
      <c r="DK14" s="7">
        <f ca="1">IF(DJ14&gt;0,ROUND((INDIRECT(ADDRESS(DJ14,$DJ$7,,,"ТаблицаСоответствия"))+DL14)*$DJ$8,0),)</f>
        <v>0</v>
      </c>
      <c r="DL14" s="119"/>
      <c r="DM14" s="12"/>
      <c r="DN14" s="7">
        <f ca="1">IF(DM14&gt;0,ROUND((INDIRECT(ADDRESS(DM14,$DM$7,,,"ТаблицаСоответствия"))+DO14)*$DM$8,0),)</f>
        <v>0</v>
      </c>
      <c r="DO14" s="119"/>
      <c r="DP14" s="12"/>
      <c r="DQ14" s="7">
        <f ca="1">IF(DP14&gt;0,ROUND((INDIRECT(ADDRESS(DP14,$DP$7,,,"ТаблицаСоответствия"))+DR14)*$DP$8,0),)</f>
        <v>0</v>
      </c>
      <c r="DR14" s="119"/>
      <c r="DS14" s="12"/>
      <c r="DT14" s="7">
        <f ca="1">IF(DS14&gt;0,ROUND((INDIRECT(ADDRESS(DS14,$DS$7,,,"ТаблицаСоответствия"))+DU14)*$DS$8,0),)</f>
        <v>0</v>
      </c>
      <c r="DU14" s="119"/>
      <c r="DV14" s="12"/>
      <c r="DW14" s="7">
        <f ca="1">IF(DV14&gt;0,ROUND((INDIRECT(ADDRESS(DV14,$DV$7,,,"ТаблицаСоответствия"))+DX14)*$DV$8,0),)</f>
        <v>0</v>
      </c>
      <c r="DX14" s="119"/>
      <c r="DY14" s="12"/>
      <c r="DZ14" s="7">
        <f ca="1">IF(DY14&gt;0,ROUND((INDIRECT(ADDRESS(DY14,$DY$7,,,"ТаблицаСоответствия"))+EA14)*$DY$8,0),)</f>
        <v>0</v>
      </c>
      <c r="EA14" s="119"/>
      <c r="EB14" s="12"/>
      <c r="EC14" s="7">
        <f ca="1">IF(EB14&gt;0,ROUND((INDIRECT(ADDRESS(EB14,$EB$7,,,"ТаблицаСоответствия"))+ED14)*$EB$8,0),)</f>
        <v>0</v>
      </c>
      <c r="ED14" s="119"/>
      <c r="EE14" s="12"/>
      <c r="EF14" s="7">
        <f ca="1">IF(EE14&gt;0,ROUND((INDIRECT(ADDRESS(EE14,$EE$7,,,"ТаблицаСоответствия"))+EG14)*$EE$8,0),)</f>
        <v>0</v>
      </c>
      <c r="EG14" s="119"/>
      <c r="EH14" s="119"/>
      <c r="EI14" s="120"/>
      <c r="EJ14" s="119"/>
      <c r="EK14" s="119"/>
      <c r="EL14" s="120"/>
      <c r="EM14" s="119"/>
      <c r="EN14" s="119"/>
      <c r="EO14" s="120"/>
      <c r="EP14" s="119"/>
      <c r="EQ14" s="202">
        <f ca="1">SUM(DE14,CY14,BF14,BI14,BL14,BO14,CA14,V14,CD14,AQ14,AT14,AW14,AZ14,BC14,CG14,CG14,CJ14,DB14,CS14,CV14,CM14,DQ14,DT14,DW14,DZ14,EC14,EI14,CP14,BX14,BU14,AN14,BR14,AE14,AH14,AK14,D14,G14,J14,M14,P14,S14,Y14,AB14,DH14,DK14,DN14,EF14,EL14,EO14,)</f>
        <v>51.599999999999994</v>
      </c>
      <c r="ER14" s="137" t="str">
        <f t="shared" si="1"/>
        <v>Москаленко Кристиан - Каменова Лейла</v>
      </c>
      <c r="ES14" s="138"/>
      <c r="ET14" s="139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43" t="s">
        <v>148</v>
      </c>
      <c r="C15" s="12"/>
      <c r="D15" s="182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IF(F15&gt;0,(INDIRECT(ADDRESS(F15,$F$7,,,"ТаблицаСоответствия"))+H15)*$F$8,0)</f>
        <v>0</v>
      </c>
      <c r="H15" s="9"/>
      <c r="I15" s="12"/>
      <c r="J15" s="134">
        <f ca="1">IF(I15&gt;0,(INDIRECT(ADDRESS(I15,$I$7,,,"ТаблицаСоответствия"))+K15)*$I$8,0)</f>
        <v>0</v>
      </c>
      <c r="K15" s="9"/>
      <c r="L15" s="12"/>
      <c r="M15" s="134">
        <f ca="1">IF(L15&gt;0,(INDIRECT(ADDRESS(L15,$L$7,,,"ТаблицаСоответствия"))+N15)*$L$8,0)</f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ca="1">IF(R15&gt;0,(INDIRECT(ADDRESS(R15,$R$7,,,"ТаблицаСоответствия"))+T15)*$R$8,0)</f>
        <v>0</v>
      </c>
      <c r="T15" s="9"/>
      <c r="U15" s="12"/>
      <c r="V15" s="134">
        <f ca="1">IF(U15&gt;0,(INDIRECT(ADDRESS(U15,$U$7,,,"ТаблицаСоответствия"))+W15)*$U$8,0)</f>
        <v>0</v>
      </c>
      <c r="W15" s="9"/>
      <c r="X15" s="12">
        <v>10</v>
      </c>
      <c r="Y15" s="134">
        <f ca="1">IF(X15&gt;0,(INDIRECT(ADDRESS(X15,$X$7,,,"ТаблицаСоответствия"))+Z15)*$X$8,0)</f>
        <v>8.3999999999999986</v>
      </c>
      <c r="Z15" s="9"/>
      <c r="AA15" s="12"/>
      <c r="AB15" s="134">
        <f ca="1">IF(AA15&gt;0,(INDIRECT(ADDRESS(AA15,$AA$7,,,"ТаблицаСоответствия"))+AC15)*$AA$8,0)</f>
        <v>0</v>
      </c>
      <c r="AC15" s="9"/>
      <c r="AD15" s="12">
        <v>1</v>
      </c>
      <c r="AE15" s="134">
        <f ca="1">IF(AD15&gt;0,(INDIRECT(ADDRESS(AD15,$AD$7,,,"ТаблицаСоответствия"))+AF15)*$AD$8,0)</f>
        <v>40.799999999999997</v>
      </c>
      <c r="AF15" s="9"/>
      <c r="AG15" s="12"/>
      <c r="AH15" s="182">
        <f ca="1">IF(AG15&gt;0,(INDIRECT(ADDRESS(AG15,$AG$7,,,"ТаблицаСоответствия"))+AI15)*$AG$8,0)</f>
        <v>0</v>
      </c>
      <c r="AI15" s="9"/>
      <c r="AJ15" s="12"/>
      <c r="AK15" s="182">
        <f ca="1">IF(AJ15&gt;0,(INDIRECT(ADDRESS(AJ15,$AJ$7,,,"ТаблицаСоответствия"))+AL15)*$AJ$8,)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2"/>
      <c r="BO15" s="7">
        <f ca="1">IF(BN15&gt;0,ROUND((INDIRECT(ADDRESS(BN15,$BN$7,,,"ТаблицаСоответствия"))+BP15)*$BN$8,0),)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2"/>
      <c r="EI15" s="7">
        <f ca="1">IF(EH15&gt;0,ROUND((INDIRECT(ADDRESS(EH15,$EH$7,,,"ТаблицаСоответствия"))+EJ15)*$EH$8,0),)</f>
        <v>0</v>
      </c>
      <c r="EJ15" s="9"/>
      <c r="EK15" s="12"/>
      <c r="EL15" s="7">
        <f ca="1">IF(EK15&gt;0,ROUND((INDIRECT(ADDRESS(EK15,$EK$7,,,"ТаблицаСоответствия"))+EM15)*$EK$8,0),)</f>
        <v>0</v>
      </c>
      <c r="EM15" s="9"/>
      <c r="EN15" s="12"/>
      <c r="EO15" s="7">
        <f ca="1">IF(EN15&gt;0,ROUND((INDIRECT(ADDRESS(EN15,$EN$7,,,"ТаблицаСоответствия"))+EP15)*$EN$8,0),)</f>
        <v>0</v>
      </c>
      <c r="EP15" s="9"/>
      <c r="EQ15" s="202">
        <f ca="1">SUM(DE15,CY15,BF15,BI15,BL15,BO15,CA15,V15,CD15,AQ15,AT15,AW15,AZ15,BC15,CG15,CG15,CJ15,DB15,CS15,CV15,CM15,DQ15,DT15,DW15,DZ15,EC15,EI15,CP15,BX15,BU15,AN15,BR15,AE15,AH15,AK15,D15,G15,J15,M15,P15,S15,Y15,AB15,DH15,DK15,DN15,EF15,EL15,EO15,)</f>
        <v>49.199999999999996</v>
      </c>
      <c r="ER15" s="80" t="str">
        <f t="shared" si="1"/>
        <v>Мох Елисей - Захарченко Марианна</v>
      </c>
      <c r="ES15" s="81"/>
      <c r="ET15" s="82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" t="s">
        <v>38</v>
      </c>
      <c r="C16" s="12"/>
      <c r="D16" s="182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IF(F16&gt;0,(INDIRECT(ADDRESS(F16,$F$7,,,"ТаблицаСоответствия"))+H16)*$F$8,0)</f>
        <v>0</v>
      </c>
      <c r="H16" s="9"/>
      <c r="I16" s="12"/>
      <c r="J16" s="134">
        <f ca="1">IF(I16&gt;0,(INDIRECT(ADDRESS(I16,$I$7,,,"ТаблицаСоответствия"))+K16)*$I$8,0)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/>
      <c r="P16" s="134">
        <f ca="1">IF(O16&gt;0,(INDIRECT(ADDRESS(O16,$O$7,,,"ТаблицаСоответствия"))+Q16)*$O$8,0)</f>
        <v>0</v>
      </c>
      <c r="Q16" s="9"/>
      <c r="R16" s="12"/>
      <c r="S16" s="134">
        <f ca="1">IF(R16&gt;0,(INDIRECT(ADDRESS(R16,$R$7,,,"ТаблицаСоответствия"))+T16)*$R$8,0)</f>
        <v>0</v>
      </c>
      <c r="T16" s="9"/>
      <c r="U16" s="12"/>
      <c r="V16" s="134">
        <f ca="1">IF(U16&gt;0,(INDIRECT(ADDRESS(U16,$U$7,,,"ТаблицаСоответствия"))+W16)*$U$8,0)</f>
        <v>0</v>
      </c>
      <c r="W16" s="9"/>
      <c r="X16" s="12">
        <v>8</v>
      </c>
      <c r="Y16" s="134">
        <f ca="1">IF(X16&gt;0,(INDIRECT(ADDRESS(X16,$X$7,,,"ТаблицаСоответствия"))+Z16)*$X$8,0)</f>
        <v>14</v>
      </c>
      <c r="Z16" s="9"/>
      <c r="AA16" s="12">
        <v>9</v>
      </c>
      <c r="AB16" s="134">
        <f ca="1">IF(AA16&gt;0,(INDIRECT(ADDRESS(AA16,$AA$7,,,"ТаблицаСоответствия"))+AC16)*$AA$8,0)</f>
        <v>11.2</v>
      </c>
      <c r="AC16" s="9"/>
      <c r="AD16" s="12">
        <v>6</v>
      </c>
      <c r="AE16" s="134">
        <f ca="1">IF(AD16&gt;0,(INDIRECT(ADDRESS(AD16,$AD$7,,,"ТаблицаСоответствия"))+AF16)*$AD$8,0)</f>
        <v>16.8</v>
      </c>
      <c r="AF16" s="9"/>
      <c r="AG16" s="12"/>
      <c r="AH16" s="182">
        <f ca="1">IF(AG16&gt;0,(INDIRECT(ADDRESS(AG16,$AG$7,,,"ТаблицаСоответствия"))+AI16)*$AG$8,0)</f>
        <v>0</v>
      </c>
      <c r="AI16" s="9"/>
      <c r="AJ16" s="12"/>
      <c r="AK16" s="182">
        <f ca="1">IF(AJ16&gt;0,(INDIRECT(ADDRESS(AJ16,$AJ$7,,,"ТаблицаСоответствия"))+AL16)*$AJ$8,)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2"/>
      <c r="BF16" s="7">
        <f ca="1">IF(BE16&gt;0,ROUND((INDIRECT(ADDRESS(BE16,$BE$7,,,"ТаблицаСоответствия"))+BG16)*$BE$8,0),)</f>
        <v>0</v>
      </c>
      <c r="BG16" s="9"/>
      <c r="BH16" s="12"/>
      <c r="BI16" s="7">
        <f ca="1">IF(BH16&gt;0,ROUND((INDIRECT(ADDRESS(BH16,$BH$7,,,"ТаблицаСоответствия"))+BJ16)*$BH$8,0),)</f>
        <v>0</v>
      </c>
      <c r="BJ16" s="9"/>
      <c r="BK16" s="12"/>
      <c r="BL16" s="7">
        <f ca="1">IF(BK16&gt;0,ROUND((INDIRECT(ADDRESS(BK16,$BK$7,,,"ТаблицаСоответствия"))+BM16)*$BK$8,0),)</f>
        <v>0</v>
      </c>
      <c r="BM16" s="9"/>
      <c r="BN16" s="12"/>
      <c r="BO16" s="7">
        <f ca="1">IF(BN16&gt;0,ROUND((INDIRECT(ADDRESS(BN16,$BN$7,,,"ТаблицаСоответствия"))+BP16)*$BN$8,0),)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2"/>
      <c r="EI16" s="7">
        <f ca="1">IF(EH16&gt;0,ROUND((INDIRECT(ADDRESS(EH16,$EH$7,,,"ТаблицаСоответствия"))+EJ16)*$EH$8,0),)</f>
        <v>0</v>
      </c>
      <c r="EJ16" s="9"/>
      <c r="EK16" s="12"/>
      <c r="EL16" s="7">
        <f ca="1">IF(EK16&gt;0,ROUND((INDIRECT(ADDRESS(EK16,$EK$7,,,"ТаблицаСоответствия"))+EM16)*$EK$8,0),)</f>
        <v>0</v>
      </c>
      <c r="EM16" s="9"/>
      <c r="EN16" s="12"/>
      <c r="EO16" s="7">
        <f ca="1">IF(EN16&gt;0,ROUND((INDIRECT(ADDRESS(EN16,$EN$7,,,"ТаблицаСоответствия"))+EP16)*$EN$8,0),)</f>
        <v>0</v>
      </c>
      <c r="EP16" s="9"/>
      <c r="EQ16" s="202">
        <f ca="1">SUM(DE16,CY16,BF16,BI16,BL16,BO16,CA16,V16,CD16,AQ16,AT16,AW16,AZ16,BC16,CG16,CG16,CJ16,DB16,CS16,CV16,CM16,DQ16,DT16,DW16,DZ16,EC16,EI16,CP16,BX16,BU16,AN16,BR16,AE16,AH16,AK16,D16,G16,J16,M16,P16,S16,Y16,AB16,DH16,DK16,DN16,EF16,EL16,EO16,)</f>
        <v>42</v>
      </c>
      <c r="ER16" s="116" t="str">
        <f t="shared" ref="ER16:ER23" si="3">B16</f>
        <v>Савченко Александр - Новокшонова Полина</v>
      </c>
      <c r="ES16" s="117"/>
      <c r="ET16" s="118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149</v>
      </c>
      <c r="C17" s="12"/>
      <c r="D17" s="182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IF(F17&gt;0,(INDIRECT(ADDRESS(F17,$F$7,,,"ТаблицаСоответствия"))+H17)*$F$8,0)</f>
        <v>0</v>
      </c>
      <c r="H17" s="9"/>
      <c r="I17" s="12"/>
      <c r="J17" s="134">
        <f ca="1">IF(I17&gt;0,(INDIRECT(ADDRESS(I17,$I$7,,,"ТаблицаСоответствия"))+K17)*$I$8,0)</f>
        <v>0</v>
      </c>
      <c r="K17" s="9"/>
      <c r="L17" s="12"/>
      <c r="M17" s="134">
        <f ca="1">IF(L17&gt;0,(INDIRECT(ADDRESS(L17,$L$7,,,"ТаблицаСоответствия"))+N17)*$L$8,0)</f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ca="1">IF(R17&gt;0,(INDIRECT(ADDRESS(R17,$R$7,,,"ТаблицаСоответствия"))+T17)*$R$8,0)</f>
        <v>0</v>
      </c>
      <c r="T17" s="9"/>
      <c r="U17" s="12"/>
      <c r="V17" s="134">
        <f ca="1">IF(U17&gt;0,(INDIRECT(ADDRESS(U17,$U$7,,,"ТаблицаСоответствия"))+W17)*$U$8,0)</f>
        <v>0</v>
      </c>
      <c r="W17" s="9"/>
      <c r="X17" s="12">
        <v>10</v>
      </c>
      <c r="Y17" s="134">
        <f ca="1">IF(X17&gt;0,(INDIRECT(ADDRESS(X17,$X$7,,,"ТаблицаСоответствия"))+Z17)*$X$8,0)</f>
        <v>8.3999999999999986</v>
      </c>
      <c r="Z17" s="9"/>
      <c r="AA17" s="12"/>
      <c r="AB17" s="134">
        <f ca="1">IF(AA17&gt;0,(INDIRECT(ADDRESS(AA17,$AA$7,,,"ТаблицаСоответствия"))+AC17)*$AA$8,0)</f>
        <v>0</v>
      </c>
      <c r="AC17" s="9"/>
      <c r="AD17" s="12">
        <v>3</v>
      </c>
      <c r="AE17" s="134">
        <f ca="1">IF(AD17&gt;0,(INDIRECT(ADDRESS(AD17,$AD$7,,,"ТаблицаСоответствия"))+AF17)*$AD$8,0)</f>
        <v>31.2</v>
      </c>
      <c r="AF17" s="9"/>
      <c r="AG17" s="12"/>
      <c r="AH17" s="182">
        <f ca="1">IF(AG17&gt;0,(INDIRECT(ADDRESS(AG17,$AG$7,,,"ТаблицаСоответствия"))+AI17)*$AG$8,0)</f>
        <v>0</v>
      </c>
      <c r="AI17" s="9"/>
      <c r="AJ17" s="12"/>
      <c r="AK17" s="182">
        <f ca="1">IF(AJ17&gt;0,(INDIRECT(ADDRESS(AJ17,$AJ$7,,,"ТаблицаСоответствия"))+AL17)*$AJ$8,)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202">
        <f ca="1">SUM(DE17,CY17,BF17,BI17,BL17,BO17,CA17,V17,CD17,AQ17,AT17,AW17,AZ17,BC17,CG17,CG17,CJ17,DB17,CS17,CV17,CM17,DQ17,DT17,DW17,DZ17,EC17,EI17,CP17,BX17,BU17,AN17,BR17,AE17,AH17,AK17,D17,G17,J17,M17,P17,S17,Y17,AB17,DH17,DK17,DN17,EF17,EL17,EO17,)</f>
        <v>39.599999999999994</v>
      </c>
      <c r="ER17" s="116" t="str">
        <f t="shared" si="3"/>
        <v>Степанов Василий - Гаева Мария</v>
      </c>
      <c r="ES17" s="117"/>
      <c r="ET17" s="118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62</v>
      </c>
      <c r="C18" s="12"/>
      <c r="D18" s="182">
        <f ca="1">IF(C18&gt;0,(INDIRECT(ADDRESS(C18,$C$7,,,"ТаблицаСоответствия"))+E18)*$C$8,0)</f>
        <v>0</v>
      </c>
      <c r="E18" s="9"/>
      <c r="F18" s="12"/>
      <c r="G18" s="134">
        <f ca="1">IF(F18&gt;0,(INDIRECT(ADDRESS(F18,$F$7,,,"ТаблицаСоответствия"))+H18)*$F$8,0)</f>
        <v>0</v>
      </c>
      <c r="H18" s="9"/>
      <c r="I18" s="12"/>
      <c r="J18" s="134">
        <f ca="1">IF(I18&gt;0,(INDIRECT(ADDRESS(I18,$I$7,,,"ТаблицаСоответствия"))+K18)*$I$8,0)</f>
        <v>0</v>
      </c>
      <c r="K18" s="9"/>
      <c r="L18" s="12"/>
      <c r="M18" s="134">
        <f ca="1">IF(L18&gt;0,(INDIRECT(ADDRESS(L18,$L$7,,,"ТаблицаСоответствия"))+N18)*$L$8,0)</f>
        <v>0</v>
      </c>
      <c r="N18" s="9"/>
      <c r="O18" s="12"/>
      <c r="P18" s="134">
        <f ca="1">IF(O18&gt;0,(INDIRECT(ADDRESS(O18,$O$7,,,"ТаблицаСоответствия"))+Q18)*$O$8,0)</f>
        <v>0</v>
      </c>
      <c r="Q18" s="9"/>
      <c r="R18" s="12"/>
      <c r="S18" s="134">
        <f ca="1">IF(R18&gt;0,(INDIRECT(ADDRESS(R18,$R$7,,,"ТаблицаСоответствия"))+T18)*$R$8,0)</f>
        <v>0</v>
      </c>
      <c r="T18" s="9"/>
      <c r="U18" s="12"/>
      <c r="V18" s="134">
        <f ca="1">IF(U18&gt;0,(INDIRECT(ADDRESS(U18,$U$7,,,"ТаблицаСоответствия"))+W18)*$U$8,0)</f>
        <v>0</v>
      </c>
      <c r="W18" s="9"/>
      <c r="X18" s="12">
        <v>11</v>
      </c>
      <c r="Y18" s="134">
        <f ca="1">IF(X18&gt;0,(INDIRECT(ADDRESS(X18,$X$7,,,"ТаблицаСоответствия"))+Z18)*$X$8,0)</f>
        <v>5.6</v>
      </c>
      <c r="Z18" s="9"/>
      <c r="AA18" s="12">
        <v>10</v>
      </c>
      <c r="AB18" s="134">
        <f ca="1">IF(AA18&gt;0,(INDIRECT(ADDRESS(AA18,$AA$7,,,"ТаблицаСоответствия"))+AC18)*$AA$8,0)</f>
        <v>8.3999999999999986</v>
      </c>
      <c r="AC18" s="9"/>
      <c r="AD18" s="12">
        <v>8</v>
      </c>
      <c r="AE18" s="134">
        <f ca="1">IF(AD18&gt;0,(INDIRECT(ADDRESS(AD18,$AD$7,,,"ТаблицаСоответствия"))+AF18)*$AD$8,0)</f>
        <v>12</v>
      </c>
      <c r="AF18" s="9"/>
      <c r="AG18" s="12"/>
      <c r="AH18" s="182">
        <f ca="1">IF(AG18&gt;0,(INDIRECT(ADDRESS(AG18,$AG$7,,,"ТаблицаСоответствия"))+AI18)*$AG$8,0)</f>
        <v>0</v>
      </c>
      <c r="AI18" s="9"/>
      <c r="AJ18" s="12"/>
      <c r="AK18" s="182">
        <f ca="1">IF(AJ18&gt;0,(INDIRECT(ADDRESS(AJ18,$AJ$7,,,"ТаблицаСоответствия"))+AL18)*$AJ$8,)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02">
        <f ca="1">SUM(DE18,CY18,BF18,BI18,BL18,BO18,CA18,V18,CD18,AQ18,AT18,AW18,AZ18,BC18,CG18,CG18,CJ18,DB18,CS18,CV18,CM18,DQ18,DT18,DW18,DZ18,EC18,EI18,CP18,BX18,BU18,AN18,BR18,AE18,AH18,AK18,D18,G18,J18,M18,P18,S18,Y18,AB18,DH18,DK18,DN18,EF18,EL18,EO18,)</f>
        <v>26</v>
      </c>
      <c r="ER18" s="116" t="str">
        <f t="shared" si="3"/>
        <v>Кулькин Никита - Чернова Дарья</v>
      </c>
      <c r="ES18" s="117"/>
      <c r="ET18" s="118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150</v>
      </c>
      <c r="C19" s="12"/>
      <c r="D19" s="182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IF(F19&gt;0,(INDIRECT(ADDRESS(F19,$F$7,,,"ТаблицаСоответствия"))+H19)*$F$8,0)</f>
        <v>0</v>
      </c>
      <c r="H19" s="9"/>
      <c r="I19" s="12"/>
      <c r="J19" s="134">
        <f ca="1">IF(I19&gt;0,(INDIRECT(ADDRESS(I19,$I$7,,,"ТаблицаСоответствия"))+K19)*$I$8,0)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134">
        <f ca="1">IF(R19&gt;0,(INDIRECT(ADDRESS(R19,$R$7,,,"ТаблицаСоответствия"))+T19)*$R$8,0)</f>
        <v>0</v>
      </c>
      <c r="T19" s="9"/>
      <c r="U19" s="12"/>
      <c r="V19" s="134">
        <f ca="1">IF(U19&gt;0,(INDIRECT(ADDRESS(U19,$U$7,,,"ТаблицаСоответствия"))+W19)*$U$8,0)</f>
        <v>0</v>
      </c>
      <c r="W19" s="9"/>
      <c r="X19" s="12">
        <v>10</v>
      </c>
      <c r="Y19" s="134">
        <f ca="1">IF(X19&gt;0,(INDIRECT(ADDRESS(X19,$X$7,,,"ТаблицаСоответствия"))+Z19)*$X$8,0)</f>
        <v>8.3999999999999986</v>
      </c>
      <c r="Z19" s="9"/>
      <c r="AA19" s="12"/>
      <c r="AB19" s="134">
        <f ca="1">IF(AA19&gt;0,(INDIRECT(ADDRESS(AA19,$AA$7,,,"ТаблицаСоответствия"))+AC19)*$AA$8,0)</f>
        <v>0</v>
      </c>
      <c r="AC19" s="9"/>
      <c r="AD19" s="12">
        <v>8</v>
      </c>
      <c r="AE19" s="134">
        <f ca="1">IF(AD19&gt;0,(INDIRECT(ADDRESS(AD19,$AD$7,,,"ТаблицаСоответствия"))+AF19)*$AD$8,0)</f>
        <v>12</v>
      </c>
      <c r="AF19" s="9"/>
      <c r="AG19" s="12"/>
      <c r="AH19" s="182">
        <f ca="1">IF(AG19&gt;0,(INDIRECT(ADDRESS(AG19,$AG$7,,,"ТаблицаСоответствия"))+AI19)*$AG$8,0)</f>
        <v>0</v>
      </c>
      <c r="AI19" s="9"/>
      <c r="AJ19" s="12"/>
      <c r="AK19" s="182">
        <f ca="1">IF(AJ19&gt;0,(INDIRECT(ADDRESS(AJ19,$AJ$7,,,"ТаблицаСоответствия"))+AL19)*$AJ$8,)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2"/>
      <c r="BO19" s="7">
        <f ca="1">IF(BN19&gt;0,ROUND((INDIRECT(ADDRESS(BN19,$BN$7,,,"ТаблицаСоответствия"))+BP19)*$BN$8,0),)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2"/>
      <c r="EI19" s="7">
        <f ca="1">IF(EH19&gt;0,ROUND((INDIRECT(ADDRESS(EH19,$EH$7,,,"ТаблицаСоответствия"))+EJ19)*$EH$8,0),)</f>
        <v>0</v>
      </c>
      <c r="EJ19" s="9"/>
      <c r="EK19" s="12"/>
      <c r="EL19" s="7">
        <f ca="1">IF(EK19&gt;0,ROUND((INDIRECT(ADDRESS(EK19,$EK$7,,,"ТаблицаСоответствия"))+EM19)*$EK$8,0),)</f>
        <v>0</v>
      </c>
      <c r="EM19" s="9"/>
      <c r="EN19" s="12"/>
      <c r="EO19" s="7">
        <f ca="1">IF(EN19&gt;0,ROUND((INDIRECT(ADDRESS(EN19,$EN$7,,,"ТаблицаСоответствия"))+EP19)*$EN$8,0),)</f>
        <v>0</v>
      </c>
      <c r="EP19" s="9"/>
      <c r="EQ19" s="202">
        <f ca="1">SUM(DE19,CY19,BF19,BI19,BL19,BO19,CA19,V19,CD19,AQ19,AT19,AW19,AZ19,BC19,CG19,CG19,CJ19,DB19,CS19,CV19,CM19,DQ19,DT19,DW19,DZ19,EC19,EI19,CP19,BX19,BU19,AN19,BR19,AE19,AH19,AK19,D19,G19,J19,M19,P19,S19,Y19,AB19,DH19,DK19,DN19,EF19,EL19,EO19,)</f>
        <v>20.399999999999999</v>
      </c>
      <c r="ER19" s="116" t="str">
        <f t="shared" si="3"/>
        <v>Каскевич Марк - Жуйкова Елизавета</v>
      </c>
      <c r="ES19" s="117"/>
      <c r="ET19" s="118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43" t="s">
        <v>58</v>
      </c>
      <c r="C20" s="12"/>
      <c r="D20" s="182">
        <f ca="1">IF(C20&gt;0,(INDIRECT(ADDRESS(C20,$C$7,,,"ТаблицаСоответствия"))+E20)*$C$8,0)</f>
        <v>0</v>
      </c>
      <c r="E20" s="32"/>
      <c r="F20" s="12"/>
      <c r="G20" s="134">
        <f ca="1">IF(F20&gt;0,(INDIRECT(ADDRESS(F20,$F$7,,,"ТаблицаСоответствия"))+H20)*$F$8,0)</f>
        <v>0</v>
      </c>
      <c r="H20" s="32"/>
      <c r="I20" s="12"/>
      <c r="J20" s="134">
        <f ca="1">IF(I20&gt;0,(INDIRECT(ADDRESS(I20,$I$7,,,"ТаблицаСоответствия"))+K20)*$I$8,0)</f>
        <v>0</v>
      </c>
      <c r="K20" s="32"/>
      <c r="L20" s="12"/>
      <c r="M20" s="134">
        <f ca="1">IF(L20&gt;0,(INDIRECT(ADDRESS(L20,$L$7,,,"ТаблицаСоответствия"))+N20)*$L$8,0)</f>
        <v>0</v>
      </c>
      <c r="N20" s="32"/>
      <c r="O20" s="12"/>
      <c r="P20" s="134">
        <f ca="1">IF(O20&gt;0,(INDIRECT(ADDRESS(O20,$O$7,,,"ТаблицаСоответствия"))+Q20)*$O$8,0)</f>
        <v>0</v>
      </c>
      <c r="Q20" s="32"/>
      <c r="R20" s="12"/>
      <c r="S20" s="134">
        <f ca="1">IF(R20&gt;0,(INDIRECT(ADDRESS(R20,$R$7,,,"ТаблицаСоответствия"))+T20)*$R$8,0)</f>
        <v>0</v>
      </c>
      <c r="T20" s="32"/>
      <c r="U20" s="12"/>
      <c r="V20" s="134">
        <f ca="1">IF(U20&gt;0,(INDIRECT(ADDRESS(U20,$U$7,,,"ТаблицаСоответствия"))+W20)*$U$8,0)</f>
        <v>0</v>
      </c>
      <c r="W20" s="32"/>
      <c r="X20" s="12"/>
      <c r="Y20" s="134">
        <f ca="1">IF(X20&gt;0,(INDIRECT(ADDRESS(X20,$X$7,,,"ТаблицаСоответствия"))+Z20)*$X$8,0)</f>
        <v>0</v>
      </c>
      <c r="Z20" s="32"/>
      <c r="AA20" s="12">
        <v>7</v>
      </c>
      <c r="AB20" s="134">
        <f ca="1">IF(AA20&gt;0,(INDIRECT(ADDRESS(AA20,$AA$7,,,"ТаблицаСоответствия"))+AC20)*$AA$8,0)</f>
        <v>16.799999999999997</v>
      </c>
      <c r="AC20" s="32"/>
      <c r="AD20" s="12"/>
      <c r="AE20" s="134">
        <f ca="1">IF(AD20&gt;0,(INDIRECT(ADDRESS(AD20,$AD$7,,,"ТаблицаСоответствия"))+AF20)*$AD$8,0)</f>
        <v>0</v>
      </c>
      <c r="AF20" s="32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82">
        <f ca="1">IF(AJ20&gt;0,(INDIRECT(ADDRESS(AJ20,$AJ$7,,,"ТаблицаСоответствия"))+AL20)*$AJ$8,)</f>
        <v>0</v>
      </c>
      <c r="AL20" s="32"/>
      <c r="AM20" s="12"/>
      <c r="AN20" s="29">
        <f ca="1">IF(AM20&gt;0,ROUND((INDIRECT(ADDRESS(AM20,$AM$7,,,"ТаблицаСоответствия"))+AO20)*$AM$8,0),)</f>
        <v>0</v>
      </c>
      <c r="AO20" s="32"/>
      <c r="AP20" s="12"/>
      <c r="AQ20" s="29">
        <f ca="1">IF(AP20&gt;0,ROUND((INDIRECT(ADDRESS(AP20,$AP$7,,,"ТаблицаСоответствия"))+AR20)*$AP$8,0),)</f>
        <v>0</v>
      </c>
      <c r="AR20" s="32"/>
      <c r="AS20" s="12"/>
      <c r="AT20" s="29">
        <f ca="1">IF(AS20&gt;0,ROUND((INDIRECT(ADDRESS(AS20,$AS$7,,,"ТаблицаСоответствия"))+AU20)*$AS$8,0),)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12"/>
      <c r="BI20" s="29">
        <f ca="1">IF(BH20&gt;0,ROUND((INDIRECT(ADDRESS(BH20,$BH$7,,,"ТаблицаСоответствия"))+BJ20)*$BH$8,0),)</f>
        <v>0</v>
      </c>
      <c r="BJ20" s="32"/>
      <c r="BK20" s="12"/>
      <c r="BL20" s="29">
        <f ca="1">IF(BK20&gt;0,ROUND((INDIRECT(ADDRESS(BK20,$BK$7,,,"ТаблицаСоответствия"))+BM20)*$BK$8,0),)</f>
        <v>0</v>
      </c>
      <c r="BM20" s="32"/>
      <c r="BN20" s="12"/>
      <c r="BO20" s="29">
        <f ca="1">IF(BN20&gt;0,ROUND((INDIRECT(ADDRESS(BN20,$BN$7,,,"ТаблицаСоответствия"))+BP20)*$BN$8,0),)</f>
        <v>0</v>
      </c>
      <c r="BP20" s="32"/>
      <c r="BQ20" s="12"/>
      <c r="BR20" s="29">
        <f ca="1">IF(BQ20&gt;0,ROUND((INDIRECT(ADDRESS(BQ20,$BQ$7,,,"ТаблицаСоответствия"))+BS20)*$BQ$8,0),)</f>
        <v>0</v>
      </c>
      <c r="BS20" s="32"/>
      <c r="BT20" s="12"/>
      <c r="BU20" s="29">
        <f ca="1">IF(BT20&gt;0,ROUND((INDIRECT(ADDRESS(BT20,$BT$7,,,"ТаблицаСоответствия"))+BV20)*$BT$8,0),)</f>
        <v>0</v>
      </c>
      <c r="BV20" s="32"/>
      <c r="BW20" s="12"/>
      <c r="BX20" s="29">
        <f ca="1">IF(BW20&gt;0,ROUND((INDIRECT(ADDRESS(BW20,$BW$7,,,"ТаблицаСоответствия"))+BY20)*$BW$8,0),)</f>
        <v>0</v>
      </c>
      <c r="BY20" s="32"/>
      <c r="BZ20" s="12"/>
      <c r="CA20" s="29">
        <f ca="1">IF(BZ20&gt;0,ROUND((INDIRECT(ADDRESS(BZ20,$BZ$7,,,"ТаблицаСоответствия"))+CB20)*$BZ$8,0),)</f>
        <v>0</v>
      </c>
      <c r="CB20" s="32"/>
      <c r="CC20" s="12"/>
      <c r="CD20" s="29">
        <f ca="1">IF(CC20&gt;0,ROUND((INDIRECT(ADDRESS(CC20,$CC$7,,,"ТаблицаСоответствия"))+CE20)*$CC$8,0),)</f>
        <v>0</v>
      </c>
      <c r="CE20" s="32"/>
      <c r="CF20" s="12"/>
      <c r="CG20" s="29">
        <f ca="1">IF(CF20&gt;0,ROUND((INDIRECT(ADDRESS(CF20,$CF$7,,,"ТаблицаСоответствия"))+CH20)*$CF$8,0),)</f>
        <v>0</v>
      </c>
      <c r="CH20" s="32"/>
      <c r="CI20" s="12"/>
      <c r="CJ20" s="29">
        <f ca="1">IF(CI20&gt;0,ROUND((INDIRECT(ADDRESS(CI20,$CI$7,,,"ТаблицаСоответствия"))+CK20)*$CI$8,0),)</f>
        <v>0</v>
      </c>
      <c r="CK20" s="32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9">
        <f ca="1">IF(CR20&gt;0,ROUND((INDIRECT(ADDRESS(CR20,$CR$7,,,"ТаблицаСоответствия"))+CT20)*$CR$8,0),)</f>
        <v>0</v>
      </c>
      <c r="CT20" s="32"/>
      <c r="CU20" s="12"/>
      <c r="CV20" s="29">
        <f ca="1">IF(CU20&gt;0,ROUND((INDIRECT(ADDRESS(CU20,$CU$7,,,"ТаблицаСоответствия"))+CW20)*$CU$8,0),)</f>
        <v>0</v>
      </c>
      <c r="CW20" s="32"/>
      <c r="CX20" s="12"/>
      <c r="CY20" s="29">
        <f ca="1">IF(CX20&gt;0,ROUND((INDIRECT(ADDRESS(CX20,$CX$7,,,"ТаблицаСоответствия"))+CZ20)*$CX$8,0),)</f>
        <v>0</v>
      </c>
      <c r="CZ20" s="32"/>
      <c r="DA20" s="12"/>
      <c r="DB20" s="29">
        <f ca="1">IF(DA20&gt;0,ROUND((INDIRECT(ADDRESS(DA20,$DA$7,,,"ТаблицаСоответствия"))+DC20)*$DA$8,0),)</f>
        <v>0</v>
      </c>
      <c r="DC20" s="32"/>
      <c r="DD20" s="12"/>
      <c r="DE20" s="29">
        <f ca="1">IF(DD20&gt;0,ROUND((INDIRECT(ADDRESS(DD20,$DD$7,,,"ТаблицаСоответствия"))+DF20)*$DD$8,0),)</f>
        <v>0</v>
      </c>
      <c r="DF20" s="32"/>
      <c r="DG20" s="12"/>
      <c r="DH20" s="29">
        <f ca="1">IF(DG20&gt;0,ROUND((INDIRECT(ADDRESS(DG20,$DG$7,,,"ТаблицаСоответствия"))+DI20)*$DG$8,0),)</f>
        <v>0</v>
      </c>
      <c r="DI20" s="32"/>
      <c r="DJ20" s="12"/>
      <c r="DK20" s="29">
        <f ca="1">IF(DJ20&gt;0,ROUND((INDIRECT(ADDRESS(DJ20,$DJ$7,,,"ТаблицаСоответствия"))+DL20)*$DJ$8,0),)</f>
        <v>0</v>
      </c>
      <c r="DL20" s="32"/>
      <c r="DM20" s="12"/>
      <c r="DN20" s="29">
        <f ca="1">IF(DM20&gt;0,ROUND((INDIRECT(ADDRESS(DM20,$DM$7,,,"ТаблицаСоответствия"))+DO20)*$DM$8,0),)</f>
        <v>0</v>
      </c>
      <c r="DO20" s="32"/>
      <c r="DP20" s="12"/>
      <c r="DQ20" s="29">
        <f ca="1">IF(DP20&gt;0,ROUND((INDIRECT(ADDRESS(DP20,$DP$7,,,"ТаблицаСоответствия"))+DR20)*$DP$8,0),)</f>
        <v>0</v>
      </c>
      <c r="DR20" s="32"/>
      <c r="DS20" s="12"/>
      <c r="DT20" s="29">
        <f ca="1">IF(DS20&gt;0,ROUND((INDIRECT(ADDRESS(DS20,$DS$7,,,"ТаблицаСоответствия"))+DU20)*$DS$8,0),)</f>
        <v>0</v>
      </c>
      <c r="DU20" s="32"/>
      <c r="DV20" s="12"/>
      <c r="DW20" s="29">
        <f ca="1">IF(DV20&gt;0,ROUND((INDIRECT(ADDRESS(DV20,$DV$7,,,"ТаблицаСоответствия"))+DX20)*$DV$8,0),)</f>
        <v>0</v>
      </c>
      <c r="DX20" s="32"/>
      <c r="DY20" s="12"/>
      <c r="DZ20" s="29">
        <f ca="1">IF(DY20&gt;0,ROUND((INDIRECT(ADDRESS(DY20,$DY$7,,,"ТаблицаСоответствия"))+EA20)*$DY$8,0),)</f>
        <v>0</v>
      </c>
      <c r="EA20" s="32"/>
      <c r="EB20" s="12"/>
      <c r="EC20" s="29">
        <f ca="1">IF(EB20&gt;0,ROUND((INDIRECT(ADDRESS(EB20,$EB$7,,,"ТаблицаСоответствия"))+ED20)*$EB$8,0),)</f>
        <v>0</v>
      </c>
      <c r="ED20" s="32"/>
      <c r="EE20" s="12"/>
      <c r="EF20" s="29">
        <f ca="1">IF(EE20&gt;0,ROUND((INDIRECT(ADDRESS(EE20,$EE$7,,,"ТаблицаСоответствия"))+EG20)*$EE$8,0),)</f>
        <v>0</v>
      </c>
      <c r="EG20" s="32"/>
      <c r="EH20" s="43"/>
      <c r="EI20" s="29">
        <f ca="1">IF(EH20&gt;0,ROUND((INDIRECT(ADDRESS(EH20,$EH$7,,,"ТаблицаСоответствия"))+EJ20)*$EH$8,0),)</f>
        <v>0</v>
      </c>
      <c r="EJ20" s="32"/>
      <c r="EK20" s="43"/>
      <c r="EL20" s="29">
        <f ca="1">IF(EK20&gt;0,ROUND((INDIRECT(ADDRESS(EK20,$EK$7,,,"ТаблицаСоответствия"))+EM20)*$EK$8,0),)</f>
        <v>0</v>
      </c>
      <c r="EM20" s="32"/>
      <c r="EN20" s="43"/>
      <c r="EO20" s="29">
        <f ca="1">IF(EN20&gt;0,ROUND((INDIRECT(ADDRESS(EN20,$EN$7,,,"ТаблицаСоответствия"))+EP20)*$EN$8,0),)</f>
        <v>0</v>
      </c>
      <c r="EP20" s="32"/>
      <c r="EQ20" s="202">
        <f ca="1">SUM(DE20,CY20,BF20,BI20,BL20,BO20,CA20,V20,CD20,AQ20,AT20,AW20,AZ20,BC20,CG20,CG20,CJ20,DB20,CS20,CV20,CM20,DQ20,DT20,DW20,DZ20,EC20,EI20,CP20,BX20,BU20,AN20,BR20,AE20,AH20,AK20,D20,G20,J20,M20,P20,S20,Y20,AB20,DH20,DK20,DN20,EF20,EL20,EO20,)</f>
        <v>16.799999999999997</v>
      </c>
      <c r="ER20" s="116" t="str">
        <f t="shared" si="3"/>
        <v>Чиянов Сергей - Сивирина Златаслава</v>
      </c>
      <c r="ES20" s="117"/>
      <c r="ET20" s="118"/>
      <c r="EU20" s="33">
        <f t="shared" ca="1" si="2"/>
        <v>11</v>
      </c>
    </row>
    <row r="21" spans="1:152" ht="15.75" customHeight="1" thickBot="1" x14ac:dyDescent="0.3">
      <c r="A21" s="30">
        <f t="shared" si="0"/>
        <v>12</v>
      </c>
      <c r="B21" s="43" t="s">
        <v>22</v>
      </c>
      <c r="C21" s="12"/>
      <c r="D21" s="182">
        <f ca="1">IF(C21&gt;0,(INDIRECT(ADDRESS(C21,$C$7,,,"ТаблицаСоответствия"))+E21)*$C$8,0)</f>
        <v>0</v>
      </c>
      <c r="E21" s="9"/>
      <c r="F21" s="12"/>
      <c r="G21" s="134">
        <f ca="1">IF(F21&gt;0,(INDIRECT(ADDRESS(F21,$F$7,,,"ТаблицаСоответствия"))+H21)*$F$8,0)</f>
        <v>0</v>
      </c>
      <c r="H21" s="9"/>
      <c r="I21" s="12"/>
      <c r="J21" s="134">
        <f ca="1">IF(I21&gt;0,(INDIRECT(ADDRESS(I21,$I$7,,,"ТаблицаСоответствия"))+K21)*$I$8,0)</f>
        <v>0</v>
      </c>
      <c r="K21" s="9"/>
      <c r="L21" s="12"/>
      <c r="M21" s="134">
        <f ca="1">IF(L21&gt;0,(INDIRECT(ADDRESS(L21,$L$7,,,"ТаблицаСоответствия"))+N21)*$L$8,0)</f>
        <v>0</v>
      </c>
      <c r="N21" s="9"/>
      <c r="O21" s="12"/>
      <c r="P21" s="134">
        <f ca="1">IF(O21&gt;0,(INDIRECT(ADDRESS(O21,$O$7,,,"ТаблицаСоответствия"))+Q21)*$O$8,0)</f>
        <v>0</v>
      </c>
      <c r="Q21" s="9"/>
      <c r="R21" s="12"/>
      <c r="S21" s="134">
        <f ca="1">IF(R21&gt;0,(INDIRECT(ADDRESS(R21,$R$7,,,"ТаблицаСоответствия"))+T21)*$R$8,0)</f>
        <v>0</v>
      </c>
      <c r="T21" s="9"/>
      <c r="U21" s="12"/>
      <c r="V21" s="134">
        <f ca="1">IF(U21&gt;0,(INDIRECT(ADDRESS(U21,$U$7,,,"ТаблицаСоответствия"))+W21)*$U$8,0)</f>
        <v>0</v>
      </c>
      <c r="W21" s="9"/>
      <c r="X21" s="12">
        <v>10</v>
      </c>
      <c r="Y21" s="134">
        <f ca="1">IF(X21&gt;0,(INDIRECT(ADDRESS(X21,$X$7,,,"ТаблицаСоответствия"))+Z21)*$X$8,0)</f>
        <v>8.3999999999999986</v>
      </c>
      <c r="Z21" s="9"/>
      <c r="AA21" s="12"/>
      <c r="AB21" s="134">
        <f ca="1">IF(AA21&gt;0,(INDIRECT(ADDRESS(AA21,$AA$7,,,"ТаблицаСоответствия"))+AC21)*$AA$8,0)</f>
        <v>0</v>
      </c>
      <c r="AC21" s="9"/>
      <c r="AD21" s="12">
        <v>10</v>
      </c>
      <c r="AE21" s="134">
        <f ca="1">IF(AD21&gt;0,(INDIRECT(ADDRESS(AD21,$AD$7,,,"ТаблицаСоответствия"))+AF21)*$AD$8,0)</f>
        <v>7.1999999999999993</v>
      </c>
      <c r="AF21" s="9"/>
      <c r="AG21" s="12"/>
      <c r="AH21" s="182">
        <f ca="1">IF(AG21&gt;0,(INDIRECT(ADDRESS(AG21,$AG$7,,,"ТаблицаСоответствия"))+AI21)*$AG$8,0)</f>
        <v>0</v>
      </c>
      <c r="AI21" s="9"/>
      <c r="AJ21" s="12"/>
      <c r="AK21" s="182">
        <f ca="1">IF(AJ21&gt;0,(INDIRECT(ADDRESS(AJ21,$AJ$7,,,"ТаблицаСоответствия"))+AL21)*$AJ$8,)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02">
        <f ca="1">SUM(DE21,CY21,BF21,BI21,BL21,BO21,CA21,V21,CD21,AQ21,AT21,AW21,AZ21,BC21,CG21,CG21,CJ21,DB21,CS21,CV21,CM21,DQ21,DT21,DW21,DZ21,EC21,EI21,CP21,BX21,BU21,AN21,BR21,AE21,AH21,AK21,D21,G21,J21,M21,P21,S21,Y21,AB21,DH21,DK21,DN21,EF21,EL21,EO21,)</f>
        <v>15.599999999999998</v>
      </c>
      <c r="ER21" s="116" t="str">
        <f t="shared" si="3"/>
        <v>Коротких Роман - Гизей Ксения</v>
      </c>
      <c r="ES21" s="117"/>
      <c r="ET21" s="118"/>
      <c r="EU21" s="33">
        <f t="shared" ca="1" si="2"/>
        <v>12</v>
      </c>
    </row>
    <row r="22" spans="1:152" ht="15.75" customHeight="1" thickBot="1" x14ac:dyDescent="0.3">
      <c r="A22" s="30">
        <f t="shared" si="0"/>
        <v>13</v>
      </c>
      <c r="B22" s="43" t="s">
        <v>26</v>
      </c>
      <c r="C22" s="78"/>
      <c r="D22" s="182">
        <f ca="1">IF(C22&gt;0,(INDIRECT(ADDRESS(C22,$C$7,,,"ТаблицаСоответствия"))+E22)*$C$8,0)</f>
        <v>0</v>
      </c>
      <c r="E22" s="32"/>
      <c r="F22" s="12"/>
      <c r="G22" s="134">
        <f ca="1">IF(F22&gt;0,(INDIRECT(ADDRESS(F22,$F$7,,,"ТаблицаСоответствия"))+H22)*$F$8,0)</f>
        <v>0</v>
      </c>
      <c r="H22" s="32"/>
      <c r="I22" s="12"/>
      <c r="J22" s="134">
        <f ca="1">IF(I22&gt;0,(INDIRECT(ADDRESS(I22,$I$7,,,"ТаблицаСоответствия"))+K22)*$I$8,0)</f>
        <v>0</v>
      </c>
      <c r="K22" s="32"/>
      <c r="L22" s="12"/>
      <c r="M22" s="134">
        <f ca="1">IF(L22&gt;0,(INDIRECT(ADDRESS(L22,$L$7,,,"ТаблицаСоответствия"))+N22)*$L$8,0)</f>
        <v>0</v>
      </c>
      <c r="N22" s="32"/>
      <c r="O22" s="12"/>
      <c r="P22" s="134">
        <f ca="1">IF(O22&gt;0,(INDIRECT(ADDRESS(O22,$O$7,,,"ТаблицаСоответствия"))+Q22)*$O$8,0)</f>
        <v>0</v>
      </c>
      <c r="Q22" s="32"/>
      <c r="R22" s="12"/>
      <c r="S22" s="134">
        <f ca="1">IF(R22&gt;0,(INDIRECT(ADDRESS(R22,$R$7,,,"ТаблицаСоответствия"))+T22)*$R$8,0)</f>
        <v>0</v>
      </c>
      <c r="T22" s="32"/>
      <c r="U22" s="12"/>
      <c r="V22" s="134">
        <f ca="1">IF(U22&gt;0,(INDIRECT(ADDRESS(U22,$U$7,,,"ТаблицаСоответствия"))+W22)*$U$8,0)</f>
        <v>0</v>
      </c>
      <c r="W22" s="32"/>
      <c r="X22" s="12"/>
      <c r="Y22" s="134">
        <f ca="1">IF(X22&gt;0,(INDIRECT(ADDRESS(X22,$X$7,,,"ТаблицаСоответствия"))+Z22)*$X$8,0)</f>
        <v>0</v>
      </c>
      <c r="Z22" s="32"/>
      <c r="AA22" s="12"/>
      <c r="AB22" s="134">
        <f ca="1">IF(AA22&gt;0,(INDIRECT(ADDRESS(AA22,$AA$7,,,"ТаблицаСоответствия"))+AC22)*$AA$8,0)</f>
        <v>0</v>
      </c>
      <c r="AC22" s="32"/>
      <c r="AD22" s="12">
        <v>7</v>
      </c>
      <c r="AE22" s="134">
        <f ca="1">IF(AD22&gt;0,(INDIRECT(ADDRESS(AD22,$AD$7,,,"ТаблицаСоответствия"))+AF22)*$AD$8,0)</f>
        <v>14.399999999999999</v>
      </c>
      <c r="AF22" s="32"/>
      <c r="AG22" s="12"/>
      <c r="AH22" s="182">
        <f ca="1">IF(AG22&gt;0,(INDIRECT(ADDRESS(AG22,$AG$7,,,"ТаблицаСоответствия"))+AI22)*$AG$8,0)</f>
        <v>0</v>
      </c>
      <c r="AI22" s="32"/>
      <c r="AJ22" s="12"/>
      <c r="AK22" s="182">
        <f ca="1">IF(AJ22&gt;0,(INDIRECT(ADDRESS(AJ22,$AJ$7,,,"ТаблицаСоответствия"))+AL22)*$AJ$8,)</f>
        <v>0</v>
      </c>
      <c r="AL22" s="32"/>
      <c r="AM22" s="12"/>
      <c r="AN22" s="29">
        <f ca="1">IF(AM22&gt;0,ROUND((INDIRECT(ADDRESS(AM22,$AM$7,,,"ТаблицаСоответствия"))+AO22)*$AM$8,0),)</f>
        <v>0</v>
      </c>
      <c r="AO22" s="32"/>
      <c r="AP22" s="12"/>
      <c r="AQ22" s="29">
        <f ca="1">IF(AP22&gt;0,ROUND((INDIRECT(ADDRESS(AP22,$AP$7,,,"ТаблицаСоответствия"))+AR22)*$AP$8,0),)</f>
        <v>0</v>
      </c>
      <c r="AR22" s="32"/>
      <c r="AS22" s="12"/>
      <c r="AT22" s="29">
        <f ca="1">IF(AS22&gt;0,ROUND((INDIRECT(ADDRESS(AS22,$AS$7,,,"ТаблицаСоответствия"))+AU22)*$AS$8,0),)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2"/>
      <c r="DN22" s="29">
        <f ca="1">IF(DM22&gt;0,ROUND((INDIRECT(ADDRESS(DM22,$DM$7,,,"ТаблицаСоответствия"))+DO22)*$DM$8,0),)</f>
        <v>0</v>
      </c>
      <c r="DO22" s="32"/>
      <c r="DP22" s="12"/>
      <c r="DQ22" s="29">
        <f ca="1">IF(DP22&gt;0,ROUND((INDIRECT(ADDRESS(DP22,$DP$7,,,"ТаблицаСоответствия"))+DR22)*$DP$8,0),)</f>
        <v>0</v>
      </c>
      <c r="DR22" s="32"/>
      <c r="DS22" s="12"/>
      <c r="DT22" s="29">
        <f ca="1">IF(DS22&gt;0,ROUND((INDIRECT(ADDRESS(DS22,$DS$7,,,"ТаблицаСоответствия"))+DU22)*$DS$8,0),)</f>
        <v>0</v>
      </c>
      <c r="DU22" s="32"/>
      <c r="DV22" s="12"/>
      <c r="DW22" s="29">
        <f ca="1">IF(DV22&gt;0,ROUND((INDIRECT(ADDRESS(DV22,$DV$7,,,"ТаблицаСоответствия"))+DX22)*$DV$8,0),)</f>
        <v>0</v>
      </c>
      <c r="DX22" s="32"/>
      <c r="DY22" s="12"/>
      <c r="DZ22" s="29">
        <f ca="1">IF(DY22&gt;0,ROUND((INDIRECT(ADDRESS(DY22,$DY$7,,,"ТаблицаСоответствия"))+EA22)*$DY$8,0),)</f>
        <v>0</v>
      </c>
      <c r="EA22" s="32"/>
      <c r="EB22" s="12"/>
      <c r="EC22" s="29">
        <f ca="1">IF(EB22&gt;0,ROUND((INDIRECT(ADDRESS(EB22,$EB$7,,,"ТаблицаСоответствия"))+ED22)*$EB$8,0),)</f>
        <v>0</v>
      </c>
      <c r="ED22" s="32"/>
      <c r="EE22" s="12"/>
      <c r="EF22" s="29">
        <f ca="1">IF(EE22&gt;0,ROUND((INDIRECT(ADDRESS(EE22,$EE$7,,,"ТаблицаСоответствия"))+EG22)*$EE$8,0),)</f>
        <v>0</v>
      </c>
      <c r="EG22" s="32"/>
      <c r="EH22" s="43"/>
      <c r="EI22" s="29">
        <f ca="1">IF(EH22&gt;0,ROUND((INDIRECT(ADDRESS(EH22,$EH$7,,,"ТаблицаСоответствия"))+EJ22)*$EH$8,0),)</f>
        <v>0</v>
      </c>
      <c r="EJ22" s="32"/>
      <c r="EK22" s="43"/>
      <c r="EL22" s="29">
        <f ca="1">IF(EK22&gt;0,ROUND((INDIRECT(ADDRESS(EK22,$EK$7,,,"ТаблицаСоответствия"))+EM22)*$EK$8,0),)</f>
        <v>0</v>
      </c>
      <c r="EM22" s="32"/>
      <c r="EN22" s="43"/>
      <c r="EO22" s="29">
        <f ca="1">IF(EN22&gt;0,ROUND((INDIRECT(ADDRESS(EN22,$EN$7,,,"ТаблицаСоответствия"))+EP22)*$EN$8,0),)</f>
        <v>0</v>
      </c>
      <c r="EP22" s="32"/>
      <c r="EQ22" s="202">
        <f ca="1">SUM(DE22,CY22,BF22,BI22,BL22,BO22,CA22,V22,CD22,AQ22,AT22,AW22,AZ22,BC22,CG22,CG22,CJ22,DB22,CS22,CV22,CM22,DQ22,DT22,DW22,DZ22,EC22,EI22,CP22,BX22,BU22,AN22,BR22,AE22,AH22,AK22,D22,G22,J22,M22,P22,S22,Y22,AB22,DH22,DK22,DN22,EF22,EL22,EO22,)</f>
        <v>14.399999999999999</v>
      </c>
      <c r="ER22" s="116" t="str">
        <f t="shared" si="3"/>
        <v>Малахов Артём - Бельмесова Ольга</v>
      </c>
      <c r="ES22" s="117"/>
      <c r="ET22" s="118"/>
      <c r="EU22" s="33">
        <f t="shared" ca="1" si="2"/>
        <v>13</v>
      </c>
    </row>
    <row r="23" spans="1:152" ht="15.75" customHeight="1" thickBot="1" x14ac:dyDescent="0.3">
      <c r="A23" s="30">
        <f t="shared" si="0"/>
        <v>14</v>
      </c>
      <c r="B23" s="196" t="s">
        <v>153</v>
      </c>
      <c r="C23" s="78"/>
      <c r="D23" s="182">
        <f ca="1">IF(C23&gt;0,(INDIRECT(ADDRESS(C23,$C$7,,,"ТаблицаСоответствия"))+E23)*$C$8,0)</f>
        <v>0</v>
      </c>
      <c r="E23" s="32"/>
      <c r="F23" s="12"/>
      <c r="G23" s="134">
        <f ca="1">IF(F23&gt;0,(INDIRECT(ADDRESS(F23,$F$7,,,"ТаблицаСоответствия"))+H23)*$F$8,0)</f>
        <v>0</v>
      </c>
      <c r="H23" s="32"/>
      <c r="I23" s="12"/>
      <c r="J23" s="134">
        <f ca="1">IF(I23&gt;0,(INDIRECT(ADDRESS(I23,$I$7,,,"ТаблицаСоответствия"))+K23)*$I$8,0)</f>
        <v>0</v>
      </c>
      <c r="K23" s="32"/>
      <c r="L23" s="12"/>
      <c r="M23" s="134">
        <f ca="1">IF(L23&gt;0,(INDIRECT(ADDRESS(L23,$L$7,,,"ТаблицаСоответствия"))+N23)*$L$8,0)</f>
        <v>0</v>
      </c>
      <c r="N23" s="32"/>
      <c r="O23" s="12"/>
      <c r="P23" s="134">
        <f ca="1">IF(O23&gt;0,(INDIRECT(ADDRESS(O23,$O$7,,,"ТаблицаСоответствия"))+Q23)*$O$8,0)</f>
        <v>0</v>
      </c>
      <c r="Q23" s="32"/>
      <c r="R23" s="12"/>
      <c r="S23" s="134">
        <f ca="1">IF(R23&gt;0,(INDIRECT(ADDRESS(R23,$R$7,,,"ТаблицаСоответствия"))+T23)*$R$8,0)</f>
        <v>0</v>
      </c>
      <c r="T23" s="32"/>
      <c r="U23" s="12">
        <v>22</v>
      </c>
      <c r="V23" s="134">
        <f ca="1">IF(U23&gt;0,(INDIRECT(ADDRESS(U23,$U$7,,,"ТаблицаСоответствия"))+W23)*$U$8,0)</f>
        <v>28.8</v>
      </c>
      <c r="W23" s="32"/>
      <c r="X23" s="12">
        <v>1</v>
      </c>
      <c r="Y23" s="134">
        <f ca="1">IF(X23&gt;0,(INDIRECT(ADDRESS(X23,$X$7,,,"ТаблицаСоответствия"))+Z23)*$X$8,0)</f>
        <v>47.599999999999994</v>
      </c>
      <c r="Z23" s="32"/>
      <c r="AA23" s="12">
        <v>1</v>
      </c>
      <c r="AB23" s="134">
        <f ca="1">IF(AA23&gt;0,(INDIRECT(ADDRESS(AA23,$AA$7,,,"ТаблицаСоответствия"))+AC23)*$AA$8,0)</f>
        <v>47.599999999999994</v>
      </c>
      <c r="AC23" s="32"/>
      <c r="AD23" s="12"/>
      <c r="AE23" s="134">
        <f ca="1">IF(AD23&gt;0,(INDIRECT(ADDRESS(AD23,$AD$7,,,"ТаблицаСоответствия"))+AF23)*$AD$8,0)</f>
        <v>0</v>
      </c>
      <c r="AF23" s="32"/>
      <c r="AG23" s="12"/>
      <c r="AH23" s="182">
        <f ca="1">IF(AG23&gt;0,(INDIRECT(ADDRESS(AG23,$AG$7,,,"ТаблицаСоответствия"))+AI23)*$AG$8,0)</f>
        <v>0</v>
      </c>
      <c r="AI23" s="32"/>
      <c r="AJ23" s="12"/>
      <c r="AK23" s="182">
        <f ca="1">IF(AJ23&gt;0,(INDIRECT(ADDRESS(AJ23,$AJ$7,,,"ТаблицаСоответствия"))+AL23)*$AJ$8,)</f>
        <v>0</v>
      </c>
      <c r="AL23" s="32"/>
      <c r="AM23" s="12"/>
      <c r="AN23" s="29">
        <f ca="1">IF(AM23&gt;0,ROUND((INDIRECT(ADDRESS(AM23,$AM$7,,,"ТаблицаСоответствия"))+AO23)*$AM$8,0),)</f>
        <v>0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02">
        <v>0</v>
      </c>
      <c r="ER23" s="116" t="str">
        <f t="shared" si="3"/>
        <v>Мох Елисей - Марченко Валерия (РАСПАЛАСЬ!)</v>
      </c>
      <c r="ES23" s="117"/>
      <c r="ET23" s="118"/>
      <c r="EU23" s="33">
        <f t="shared" si="2"/>
        <v>0</v>
      </c>
    </row>
    <row r="24" spans="1:152" ht="15.75" thickBot="1" x14ac:dyDescent="0.3">
      <c r="A24" s="30">
        <f t="shared" si="0"/>
        <v>15</v>
      </c>
      <c r="B24" s="183" t="s">
        <v>152</v>
      </c>
      <c r="C24" s="12"/>
      <c r="D24" s="182">
        <f ca="1">IF(C24&gt;0,(INDIRECT(ADDRESS(C24,$C$7,,,"ТаблицаСоответствия"))+E24)*$C$8,0)</f>
        <v>0</v>
      </c>
      <c r="E24" s="9"/>
      <c r="F24" s="12">
        <v>94</v>
      </c>
      <c r="G24" s="134">
        <f ca="1">IF(F24&gt;0,(INDIRECT(ADDRESS(F24,$F$7,,,"ТаблицаСоответствия"))+H24)*$F$8,0)</f>
        <v>18</v>
      </c>
      <c r="H24" s="9"/>
      <c r="I24" s="12"/>
      <c r="J24" s="134">
        <f ca="1">IF(I24&gt;0,(INDIRECT(ADDRESS(I24,$I$7,,,"ТаблицаСоответствия"))+K24)*$I$8,0)</f>
        <v>0</v>
      </c>
      <c r="K24" s="9"/>
      <c r="L24" s="12"/>
      <c r="M24" s="134">
        <f ca="1">IF(L24&gt;0,(INDIRECT(ADDRESS(L24,$L$7,,,"ТаблицаСоответствия"))+N24)*$L$8,0)</f>
        <v>0</v>
      </c>
      <c r="N24" s="9"/>
      <c r="O24" s="12"/>
      <c r="P24" s="134">
        <f ca="1">IF(O24&gt;0,(INDIRECT(ADDRESS(O24,$O$7,,,"ТаблицаСоответствия"))+Q24)*$O$8,0)</f>
        <v>0</v>
      </c>
      <c r="Q24" s="9"/>
      <c r="R24" s="12"/>
      <c r="S24" s="134">
        <f ca="1">IF(R24&gt;0,(INDIRECT(ADDRESS(R24,$R$7,,,"ТаблицаСоответствия"))+T24)*$R$8,0)</f>
        <v>0</v>
      </c>
      <c r="T24" s="9"/>
      <c r="U24" s="12">
        <v>16</v>
      </c>
      <c r="V24" s="134">
        <f ca="1">IF(U24&gt;0,(INDIRECT(ADDRESS(U24,$U$7,,,"ТаблицаСоответствия"))+W24)*$U$8,0)</f>
        <v>48</v>
      </c>
      <c r="W24" s="9"/>
      <c r="X24" s="12">
        <v>2</v>
      </c>
      <c r="Y24" s="134">
        <f ca="1">IF(X24&gt;0,(INDIRECT(ADDRESS(X24,$X$7,,,"ТаблицаСоответствия"))+Z24)*$X$8,0)</f>
        <v>42</v>
      </c>
      <c r="Z24" s="9"/>
      <c r="AA24" s="12">
        <v>2</v>
      </c>
      <c r="AB24" s="134">
        <f ca="1">IF(AA24&gt;0,(INDIRECT(ADDRESS(AA24,$AA$7,,,"ТаблицаСоответствия"))+AC24)*$AA$8,0)</f>
        <v>42</v>
      </c>
      <c r="AC24" s="9"/>
      <c r="AD24" s="12"/>
      <c r="AE24" s="134">
        <f ca="1">IF(AD24&gt;0,(INDIRECT(ADDRESS(AD24,$AD$7,,,"ТаблицаСоответствия"))+AF24)*$AD$8,0)</f>
        <v>0</v>
      </c>
      <c r="AF24" s="9"/>
      <c r="AG24" s="12">
        <v>6</v>
      </c>
      <c r="AH24" s="182">
        <f ca="1">IF(AG24&gt;0,(INDIRECT(ADDRESS(AG24,$AG$7,,,"ТаблицаСоответствия"))+AI24)*$AG$8,0)</f>
        <v>60.800000000000004</v>
      </c>
      <c r="AI24" s="9"/>
      <c r="AJ24" s="12">
        <v>1</v>
      </c>
      <c r="AK24" s="182">
        <f ca="1">IF(AJ24&gt;0,(INDIRECT(ADDRESS(AJ24,$AJ$7,,,"ТаблицаСоответствия"))+AL24)*$AJ$8,)</f>
        <v>12</v>
      </c>
      <c r="AL24" s="9"/>
      <c r="AM24" s="12"/>
      <c r="AN24" s="7">
        <f ca="1">IF(AM24&gt;0,ROUND((INDIRECT(ADDRESS(AM24,$AM$7,,,"ТаблицаСоответствия"))+AO24)*$AM$8,0),)</f>
        <v>0</v>
      </c>
      <c r="AO24" s="9"/>
      <c r="AP24" s="12"/>
      <c r="AQ24" s="7">
        <f ca="1">IF(AP24&gt;0,ROUND((INDIRECT(ADDRESS(AP24,$AP$7,,,"ТаблицаСоответствия"))+AR24)*$AP$8,0),)</f>
        <v>0</v>
      </c>
      <c r="AR24" s="9"/>
      <c r="AS24" s="12"/>
      <c r="AT24" s="7">
        <f ca="1">IF(AS24&gt;0,ROUND((INDIRECT(ADDRESS(AS24,$AS$7,,,"ТаблицаСоответствия"))+AU24)*$AS$8,0),)</f>
        <v>0</v>
      </c>
      <c r="AU24" s="9"/>
      <c r="AV24" s="12"/>
      <c r="AW24" s="7">
        <f ca="1">IF(AV24&gt;0,ROUND((INDIRECT(ADDRESS(AV24,$AV$7,,,"ТаблицаСоответствия"))+AX24)*$AV$8,0),)</f>
        <v>0</v>
      </c>
      <c r="AX24" s="9"/>
      <c r="AY24" s="12"/>
      <c r="AZ24" s="7">
        <f ca="1">IF(AY24&gt;0,ROUND((INDIRECT(ADDRESS(AY24,$AY$7,,,"ТаблицаСоответствия"))+BA24)*$AY$8,0),)</f>
        <v>0</v>
      </c>
      <c r="BA24" s="9"/>
      <c r="BB24" s="12"/>
      <c r="BC24" s="7">
        <f ca="1">IF(BB24&gt;0,ROUND((INDIRECT(ADDRESS(BB24,$BB$7,,,"ТаблицаСоответствия"))+BD24)*$BB$8,0),)</f>
        <v>0</v>
      </c>
      <c r="BD24" s="9"/>
      <c r="BE24" s="12"/>
      <c r="BF24" s="7">
        <f ca="1">IF(BE24&gt;0,ROUND((INDIRECT(ADDRESS(BE24,$BE$7,,,"ТаблицаСоответствия"))+BG24)*$BE$8,0),)</f>
        <v>0</v>
      </c>
      <c r="BG24" s="9"/>
      <c r="BH24" s="12"/>
      <c r="BI24" s="7">
        <f ca="1">IF(BH24&gt;0,ROUND((INDIRECT(ADDRESS(BH24,$BH$7,,,"ТаблицаСоответствия"))+BJ24)*$BH$8,0),)</f>
        <v>0</v>
      </c>
      <c r="BJ24" s="9"/>
      <c r="BK24" s="12"/>
      <c r="BL24" s="7">
        <f ca="1">IF(BK24&gt;0,ROUND((INDIRECT(ADDRESS(BK24,$BK$7,,,"ТаблицаСоответствия"))+BM24)*$BK$8,0),)</f>
        <v>0</v>
      </c>
      <c r="BM24" s="9"/>
      <c r="BN24" s="12"/>
      <c r="BO24" s="7">
        <f ca="1">IF(BN24&gt;0,ROUND((INDIRECT(ADDRESS(BN24,$BN$7,,,"ТаблицаСоответствия"))+BP24)*$BN$8,0),)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29">
        <f ca="1">IF(CF24&gt;0,ROUND((INDIRECT(ADDRESS(CF24,$CF$7,,,"ТаблицаСоответствия"))+CH24)*$CF$8,0),)</f>
        <v>0</v>
      </c>
      <c r="CH24" s="9"/>
      <c r="CI24" s="12"/>
      <c r="CJ24" s="29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2"/>
      <c r="EI24" s="7">
        <f ca="1">IF(EH24&gt;0,ROUND((INDIRECT(ADDRESS(EH24,$EH$7,,,"ТаблицаСоответствия"))+EJ24)*$EH$8,0),)</f>
        <v>0</v>
      </c>
      <c r="EJ24" s="9"/>
      <c r="EK24" s="12"/>
      <c r="EL24" s="7">
        <f ca="1">IF(EK24&gt;0,ROUND((INDIRECT(ADDRESS(EK24,$EK$7,,,"ТаблицаСоответствия"))+EM24)*$EK$8,0),)</f>
        <v>0</v>
      </c>
      <c r="EM24" s="9"/>
      <c r="EN24" s="12"/>
      <c r="EO24" s="7">
        <f ca="1">IF(EN24&gt;0,ROUND((INDIRECT(ADDRESS(EN24,$EN$7,,,"ТаблицаСоответствия"))+EP24)*$EN$8,0),)</f>
        <v>0</v>
      </c>
      <c r="EP24" s="9"/>
      <c r="EQ24" s="202">
        <v>0</v>
      </c>
      <c r="ER24" s="242" t="str">
        <f t="shared" ref="ER24:ER26" si="4">B24</f>
        <v>Лахтик Александр - Жорник Яна (РАСПАЛАСЬ!)</v>
      </c>
      <c r="ES24" s="243"/>
      <c r="ET24" s="244"/>
      <c r="EU24" s="33">
        <f t="shared" ref="EU24:EU26" si="5">IF(EQ24&gt;0,RANK(EQ24,$EQ$10:$EQ$23),0)</f>
        <v>0</v>
      </c>
    </row>
    <row r="25" spans="1:152" ht="15.75" thickBot="1" x14ac:dyDescent="0.3">
      <c r="A25" s="30">
        <f t="shared" si="0"/>
        <v>16</v>
      </c>
      <c r="B25" s="183" t="s">
        <v>151</v>
      </c>
      <c r="C25" s="12"/>
      <c r="D25" s="182">
        <f ca="1">IF(C25&gt;0,(INDIRECT(ADDRESS(C25,$C$7,,,"ТаблицаСоответствия"))+E25)*$C$8,0)</f>
        <v>0</v>
      </c>
      <c r="E25" s="9"/>
      <c r="F25" s="12"/>
      <c r="G25" s="134">
        <f ca="1">IF(F25&gt;0,(INDIRECT(ADDRESS(F25,$F$7,,,"ТаблицаСоответствия"))+H25)*$F$8,0)</f>
        <v>0</v>
      </c>
      <c r="H25" s="9"/>
      <c r="I25" s="12"/>
      <c r="J25" s="134">
        <f ca="1">IF(I25&gt;0,(INDIRECT(ADDRESS(I25,$I$7,,,"ТаблицаСоответствия"))+K25)*$I$8,0)</f>
        <v>0</v>
      </c>
      <c r="K25" s="9"/>
      <c r="L25" s="12"/>
      <c r="M25" s="134">
        <f ca="1">IF(L25&gt;0,(INDIRECT(ADDRESS(L25,$L$7,,,"ТаблицаСоответствия"))+N25)*$L$8,0)</f>
        <v>0</v>
      </c>
      <c r="N25" s="9"/>
      <c r="O25" s="12"/>
      <c r="P25" s="134">
        <f ca="1">IF(O25&gt;0,(INDIRECT(ADDRESS(O25,$O$7,,,"ТаблицаСоответствия"))+Q25)*$O$8,0)</f>
        <v>0</v>
      </c>
      <c r="Q25" s="9"/>
      <c r="R25" s="12"/>
      <c r="S25" s="134">
        <f ca="1">IF(R25&gt;0,(INDIRECT(ADDRESS(R25,$R$7,,,"ТаблицаСоответствия"))+T25)*$R$8,0)</f>
        <v>0</v>
      </c>
      <c r="T25" s="9"/>
      <c r="U25" s="12"/>
      <c r="V25" s="134">
        <f ca="1">IF(U25&gt;0,(INDIRECT(ADDRESS(U25,$U$7,,,"ТаблицаСоответствия"))+W25)*$U$8,0)</f>
        <v>0</v>
      </c>
      <c r="W25" s="9"/>
      <c r="X25" s="12">
        <v>3</v>
      </c>
      <c r="Y25" s="134">
        <f ca="1">IF(X25&gt;0,(INDIRECT(ADDRESS(X25,$X$7,,,"ТаблицаСоответствия"))+Z25)*$X$8,0)</f>
        <v>36.4</v>
      </c>
      <c r="Z25" s="9"/>
      <c r="AA25" s="12">
        <v>3</v>
      </c>
      <c r="AB25" s="134">
        <f ca="1">IF(AA25&gt;0,(INDIRECT(ADDRESS(AA25,$AA$7,,,"ТаблицаСоответствия"))+AC25)*$AA$8,0)</f>
        <v>36.4</v>
      </c>
      <c r="AC25" s="9"/>
      <c r="AD25" s="12"/>
      <c r="AE25" s="134">
        <f ca="1">IF(AD25&gt;0,(INDIRECT(ADDRESS(AD25,$AD$7,,,"ТаблицаСоответствия"))+AF25)*$AD$8,0)</f>
        <v>0</v>
      </c>
      <c r="AF25" s="9"/>
      <c r="AG25" s="12">
        <v>7</v>
      </c>
      <c r="AH25" s="182">
        <f ca="1">IF(AG25&gt;0,(INDIRECT(ADDRESS(AG25,$AG$7,,,"ТаблицаСоответствия"))+AI25)*$AG$8,0)</f>
        <v>54.400000000000006</v>
      </c>
      <c r="AI25" s="9"/>
      <c r="AJ25" s="12">
        <v>2</v>
      </c>
      <c r="AK25" s="182">
        <f ca="1">IF(AJ25&gt;0,(INDIRECT(ADDRESS(AJ25,$AJ$7,,,"ТаблицаСоответствия"))+AL25)*$AJ$8,)</f>
        <v>10</v>
      </c>
      <c r="AL25" s="9"/>
      <c r="AM25" s="12"/>
      <c r="AN25" s="7">
        <f ca="1">IF(AM25&gt;0,ROUND((INDIRECT(ADDRESS(AM25,$AM$7,,,"ТаблицаСоответствия"))+AO25)*$AM$8,0),)</f>
        <v>0</v>
      </c>
      <c r="AO25" s="9"/>
      <c r="AP25" s="12"/>
      <c r="AQ25" s="7">
        <f ca="1">IF(AP25&gt;0,ROUND((INDIRECT(ADDRESS(AP25,$AP$7,,,"ТаблицаСоответствия"))+AR25)*$AP$8,0),)</f>
        <v>0</v>
      </c>
      <c r="AR25" s="9"/>
      <c r="AS25" s="12"/>
      <c r="AT25" s="7">
        <f ca="1">IF(AS25&gt;0,ROUND((INDIRECT(ADDRESS(AS25,$AS$7,,,"ТаблицаСоответствия"))+AU25)*$AS$8,0),)</f>
        <v>0</v>
      </c>
      <c r="AU25" s="9"/>
      <c r="AV25" s="12"/>
      <c r="AW25" s="7">
        <f ca="1">IF(AV25&gt;0,ROUND((INDIRECT(ADDRESS(AV25,$AV$7,,,"ТаблицаСоответствия"))+AX25)*$AV$8,0),)</f>
        <v>0</v>
      </c>
      <c r="AX25" s="9"/>
      <c r="AY25" s="12"/>
      <c r="AZ25" s="7">
        <f ca="1">IF(AY25&gt;0,ROUND((INDIRECT(ADDRESS(AY25,$AY$7,,,"ТаблицаСоответствия"))+BA25)*$AY$8,0),)</f>
        <v>0</v>
      </c>
      <c r="BA25" s="9"/>
      <c r="BB25" s="12"/>
      <c r="BC25" s="7">
        <f ca="1">IF(BB25&gt;0,ROUND((INDIRECT(ADDRESS(BB25,$BB$7,,,"ТаблицаСоответствия"))+BD25)*$BB$8,0),)</f>
        <v>0</v>
      </c>
      <c r="BD25" s="9"/>
      <c r="BE25" s="12"/>
      <c r="BF25" s="7">
        <f ca="1">IF(BE25&gt;0,ROUND((INDIRECT(ADDRESS(BE25,$BE$7,,,"ТаблицаСоответствия"))+BG25)*$BE$8,0),)</f>
        <v>0</v>
      </c>
      <c r="BG25" s="9"/>
      <c r="BH25" s="12"/>
      <c r="BI25" s="7">
        <f ca="1">IF(BH25&gt;0,ROUND((INDIRECT(ADDRESS(BH25,$BH$7,,,"ТаблицаСоответствия"))+BJ25)*$BH$8,0),)</f>
        <v>0</v>
      </c>
      <c r="BJ25" s="9"/>
      <c r="BK25" s="12"/>
      <c r="BL25" s="7">
        <f ca="1">IF(BK25&gt;0,ROUND((INDIRECT(ADDRESS(BK25,$BK$7,,,"ТаблицаСоответствия"))+BM25)*$BK$8,0),)</f>
        <v>0</v>
      </c>
      <c r="BM25" s="9"/>
      <c r="BN25" s="12"/>
      <c r="BO25" s="7">
        <f ca="1">IF(BN25&gt;0,ROUND((INDIRECT(ADDRESS(BN25,$BN$7,,,"ТаблицаСоответствия"))+BP25)*$BN$8,0),)</f>
        <v>0</v>
      </c>
      <c r="BP25" s="9"/>
      <c r="BQ25" s="12"/>
      <c r="BR25" s="7">
        <f ca="1">IF(BQ25&gt;0,ROUND((INDIRECT(ADDRESS(BQ25,$BQ$7,,,"ТаблицаСоответствия"))+BS25)*$BQ$8,0),)</f>
        <v>0</v>
      </c>
      <c r="BS25" s="9"/>
      <c r="BT25" s="12"/>
      <c r="BU25" s="7">
        <f ca="1">IF(BT25&gt;0,ROUND((INDIRECT(ADDRESS(BT25,$BT$7,,,"ТаблицаСоответствия"))+BV25)*$BT$8,0),)</f>
        <v>0</v>
      </c>
      <c r="BV25" s="9"/>
      <c r="BW25" s="12"/>
      <c r="BX25" s="7">
        <f ca="1">IF(BW25&gt;0,ROUND((INDIRECT(ADDRESS(BW25,$BW$7,,,"ТаблицаСоответствия"))+BY25)*$BW$8,0),)</f>
        <v>0</v>
      </c>
      <c r="BY25" s="9"/>
      <c r="BZ25" s="12"/>
      <c r="CA25" s="7">
        <f ca="1">IF(BZ25&gt;0,ROUND((INDIRECT(ADDRESS(BZ25,$BZ$7,,,"ТаблицаСоответствия"))+CB25)*$BZ$8,0),)</f>
        <v>0</v>
      </c>
      <c r="CB25" s="9"/>
      <c r="CC25" s="12"/>
      <c r="CD25" s="7">
        <f ca="1">IF(CC25&gt;0,ROUND((INDIRECT(ADDRESS(CC25,$CC$7,,,"ТаблицаСоответствия"))+CE25)*$CC$8,0),)</f>
        <v>0</v>
      </c>
      <c r="CE25" s="9"/>
      <c r="CF25" s="12"/>
      <c r="CG25" s="29">
        <f ca="1">IF(CF25&gt;0,ROUND((INDIRECT(ADDRESS(CF25,$CF$7,,,"ТаблицаСоответствия"))+CH25)*$CF$8,0),)</f>
        <v>0</v>
      </c>
      <c r="CH25" s="9"/>
      <c r="CI25" s="12"/>
      <c r="CJ25" s="29">
        <f ca="1">IF(CI25&gt;0,ROUND((INDIRECT(ADDRESS(CI25,$CI$7,,,"ТаблицаСоответствия"))+CK25)*$CI$8,0),)</f>
        <v>0</v>
      </c>
      <c r="CK25" s="9"/>
      <c r="CL25" s="12"/>
      <c r="CM25" s="7">
        <f ca="1">IF(CL25&gt;0,ROUND((INDIRECT(ADDRESS(CL25,$CL$7,,,"ТаблицаСоответствия"))+CN25)*$CL$8,0),)</f>
        <v>0</v>
      </c>
      <c r="CN25" s="9"/>
      <c r="CO25" s="12"/>
      <c r="CP25" s="7">
        <f ca="1">IF(CO25&gt;0,ROUND((INDIRECT(ADDRESS(CO25,$CO$7,,,"ТаблицаСоответствия"))+CQ25)*$CO$8,0),)</f>
        <v>0</v>
      </c>
      <c r="CQ25" s="9"/>
      <c r="CR25" s="12"/>
      <c r="CS25" s="7">
        <f ca="1">IF(CR25&gt;0,ROUND((INDIRECT(ADDRESS(CR25,$CR$7,,,"ТаблицаСоответствия"))+CT25)*$CR$8,0),)</f>
        <v>0</v>
      </c>
      <c r="CT25" s="9"/>
      <c r="CU25" s="12"/>
      <c r="CV25" s="7">
        <f ca="1">IF(CU25&gt;0,ROUND((INDIRECT(ADDRESS(CU25,$CU$7,,,"ТаблицаСоответствия"))+CW25)*$CU$8,0),)</f>
        <v>0</v>
      </c>
      <c r="CW25" s="9"/>
      <c r="CX25" s="12"/>
      <c r="CY25" s="7">
        <f ca="1">IF(CX25&gt;0,ROUND((INDIRECT(ADDRESS(CX25,$CX$7,,,"ТаблицаСоответствия"))+CZ25)*$CX$8,0),)</f>
        <v>0</v>
      </c>
      <c r="CZ25" s="9"/>
      <c r="DA25" s="12"/>
      <c r="DB25" s="7">
        <f ca="1">IF(DA25&gt;0,ROUND((INDIRECT(ADDRESS(DA25,$DA$7,,,"ТаблицаСоответствия"))+DC25)*$DA$8,0),)</f>
        <v>0</v>
      </c>
      <c r="DC25" s="9"/>
      <c r="DD25" s="12"/>
      <c r="DE25" s="7">
        <f ca="1">IF(DD25&gt;0,ROUND((INDIRECT(ADDRESS(DD25,$DD$7,,,"ТаблицаСоответствия"))+DF25)*$DD$8,0),)</f>
        <v>0</v>
      </c>
      <c r="DF25" s="9"/>
      <c r="DG25" s="12"/>
      <c r="DH25" s="7">
        <f ca="1">IF(DG25&gt;0,ROUND((INDIRECT(ADDRESS(DG25,$DG$7,,,"ТаблицаСоответствия"))+DI25)*$DG$8,0),)</f>
        <v>0</v>
      </c>
      <c r="DI25" s="9"/>
      <c r="DJ25" s="12"/>
      <c r="DK25" s="7">
        <f ca="1">IF(DJ25&gt;0,ROUND((INDIRECT(ADDRESS(DJ25,$DJ$7,,,"ТаблицаСоответствия"))+DL25)*$DJ$8,0),)</f>
        <v>0</v>
      </c>
      <c r="DL25" s="9"/>
      <c r="DM25" s="12"/>
      <c r="DN25" s="7">
        <f ca="1">IF(DM25&gt;0,ROUND((INDIRECT(ADDRESS(DM25,$DM$7,,,"ТаблицаСоответствия"))+DO25)*$DM$8,0),)</f>
        <v>0</v>
      </c>
      <c r="DO25" s="9"/>
      <c r="DP25" s="12"/>
      <c r="DQ25" s="7">
        <f ca="1">IF(DP25&gt;0,ROUND((INDIRECT(ADDRESS(DP25,$DP$7,,,"ТаблицаСоответствия"))+DR25)*$DP$8,0),)</f>
        <v>0</v>
      </c>
      <c r="DR25" s="9"/>
      <c r="DS25" s="12"/>
      <c r="DT25" s="7">
        <f ca="1">IF(DS25&gt;0,ROUND((INDIRECT(ADDRESS(DS25,$DS$7,,,"ТаблицаСоответствия"))+DU25)*$DS$8,0),)</f>
        <v>0</v>
      </c>
      <c r="DU25" s="9"/>
      <c r="DV25" s="12"/>
      <c r="DW25" s="7">
        <f ca="1">IF(DV25&gt;0,ROUND((INDIRECT(ADDRESS(DV25,$DV$7,,,"ТаблицаСоответствия"))+DX25)*$DV$8,0),)</f>
        <v>0</v>
      </c>
      <c r="DX25" s="9"/>
      <c r="DY25" s="12"/>
      <c r="DZ25" s="7">
        <f ca="1">IF(DY25&gt;0,ROUND((INDIRECT(ADDRESS(DY25,$DY$7,,,"ТаблицаСоответствия"))+EA25)*$DY$8,0),)</f>
        <v>0</v>
      </c>
      <c r="EA25" s="9"/>
      <c r="EB25" s="12"/>
      <c r="EC25" s="7">
        <f ca="1">IF(EB25&gt;0,ROUND((INDIRECT(ADDRESS(EB25,$EB$7,,,"ТаблицаСоответствия"))+ED25)*$EB$8,0),)</f>
        <v>0</v>
      </c>
      <c r="ED25" s="9"/>
      <c r="EE25" s="12"/>
      <c r="EF25" s="7">
        <f ca="1">IF(EE25&gt;0,ROUND((INDIRECT(ADDRESS(EE25,$EE$7,,,"ТаблицаСоответствия"))+EG25)*$EE$8,0),)</f>
        <v>0</v>
      </c>
      <c r="EG25" s="9"/>
      <c r="EH25" s="12"/>
      <c r="EI25" s="7">
        <f ca="1">IF(EH25&gt;0,ROUND((INDIRECT(ADDRESS(EH25,$EH$7,,,"ТаблицаСоответствия"))+EJ25)*$EH$8,0),)</f>
        <v>0</v>
      </c>
      <c r="EJ25" s="9"/>
      <c r="EK25" s="12"/>
      <c r="EL25" s="7">
        <f ca="1">IF(EK25&gt;0,ROUND((INDIRECT(ADDRESS(EK25,$EK$7,,,"ТаблицаСоответствия"))+EM25)*$EK$8,0),)</f>
        <v>0</v>
      </c>
      <c r="EM25" s="9"/>
      <c r="EN25" s="12"/>
      <c r="EO25" s="7">
        <f ca="1">IF(EN25&gt;0,ROUND((INDIRECT(ADDRESS(EN25,$EN$7,,,"ТаблицаСоответствия"))+EP25)*$EN$8,0),)</f>
        <v>0</v>
      </c>
      <c r="EP25" s="9"/>
      <c r="EQ25" s="202">
        <v>0</v>
      </c>
      <c r="ER25" s="242" t="str">
        <f t="shared" si="4"/>
        <v>Степанов Василий - Самкова Евгения (РАСПАЛАСЬ!)</v>
      </c>
      <c r="ES25" s="243"/>
      <c r="ET25" s="244"/>
      <c r="EU25" s="33">
        <f t="shared" si="5"/>
        <v>0</v>
      </c>
    </row>
    <row r="26" spans="1:152" ht="15.75" thickBot="1" x14ac:dyDescent="0.3">
      <c r="A26" s="30">
        <f t="shared" si="0"/>
        <v>17</v>
      </c>
      <c r="B26" s="201" t="s">
        <v>74</v>
      </c>
      <c r="C26" s="12"/>
      <c r="D26" s="182">
        <f ca="1">IF(C26&gt;0,(INDIRECT(ADDRESS(C26,$C$7,,,"ТаблицаСоответствия"))+E26)*$C$8,0)</f>
        <v>0</v>
      </c>
      <c r="E26" s="32"/>
      <c r="F26" s="12"/>
      <c r="G26" s="134">
        <f ca="1">IF(F26&gt;0,(INDIRECT(ADDRESS(F26,$F$7,,,"ТаблицаСоответствия"))+H26)*$F$8,0)</f>
        <v>0</v>
      </c>
      <c r="H26" s="32"/>
      <c r="I26" s="12"/>
      <c r="J26" s="134">
        <f ca="1">IF(I26&gt;0,(INDIRECT(ADDRESS(I26,$I$7,,,"ТаблицаСоответствия"))+K26)*$I$8,0)</f>
        <v>0</v>
      </c>
      <c r="K26" s="32"/>
      <c r="L26" s="12"/>
      <c r="M26" s="134">
        <f ca="1">IF(L26&gt;0,(INDIRECT(ADDRESS(L26,$L$7,,,"ТаблицаСоответствия"))+N26)*$L$8,0)</f>
        <v>0</v>
      </c>
      <c r="N26" s="32"/>
      <c r="O26" s="12"/>
      <c r="P26" s="134">
        <f ca="1">IF(O26&gt;0,(INDIRECT(ADDRESS(O26,$O$7,,,"ТаблицаСоответствия"))+Q26)*$O$8,0)</f>
        <v>0</v>
      </c>
      <c r="Q26" s="32"/>
      <c r="R26" s="12"/>
      <c r="S26" s="134">
        <f ca="1">IF(R26&gt;0,(INDIRECT(ADDRESS(R26,$R$7,,,"ТаблицаСоответствия"))+T26)*$R$8,0)</f>
        <v>0</v>
      </c>
      <c r="T26" s="32"/>
      <c r="U26" s="12"/>
      <c r="V26" s="134">
        <f ca="1">IF(U26&gt;0,(INDIRECT(ADDRESS(U26,$U$7,,,"ТаблицаСоответствия"))+W26)*$U$8,0)</f>
        <v>0</v>
      </c>
      <c r="W26" s="32"/>
      <c r="X26" s="12">
        <v>7</v>
      </c>
      <c r="Y26" s="134">
        <f ca="1">IF(X26&gt;0,(INDIRECT(ADDRESS(X26,$X$7,,,"ТаблицаСоответствия"))+Z26)*$X$8,0)</f>
        <v>16.799999999999997</v>
      </c>
      <c r="Z26" s="32"/>
      <c r="AA26" s="12"/>
      <c r="AB26" s="134">
        <f ca="1">IF(AA26&gt;0,(INDIRECT(ADDRESS(AA26,$AA$7,,,"ТаблицаСоответствия"))+AC26)*$AA$8,0)</f>
        <v>0</v>
      </c>
      <c r="AC26" s="32"/>
      <c r="AD26" s="12"/>
      <c r="AE26" s="134">
        <f ca="1">IF(AD26&gt;0,(INDIRECT(ADDRESS(AD26,$AD$7,,,"ТаблицаСоответствия"))+AF26)*$AD$8,0)</f>
        <v>0</v>
      </c>
      <c r="AF26" s="32"/>
      <c r="AG26" s="12"/>
      <c r="AH26" s="182">
        <f ca="1">IF(AG26&gt;0,(INDIRECT(ADDRESS(AG26,$AG$7,,,"ТаблицаСоответствия"))+AI26)*$AG$8,0)</f>
        <v>0</v>
      </c>
      <c r="AI26" s="32"/>
      <c r="AJ26" s="12"/>
      <c r="AK26" s="182">
        <f ca="1">IF(AJ26&gt;0,(INDIRECT(ADDRESS(AJ26,$AJ$7,,,"ТаблицаСоответствия"))+AL26)*$AJ$8,)</f>
        <v>0</v>
      </c>
      <c r="AL26" s="32"/>
      <c r="AM26" s="12"/>
      <c r="AN26" s="29">
        <f ca="1">IF(AM26&gt;0,ROUND((INDIRECT(ADDRESS(AM26,$AM$7,,,"ТаблицаСоответствия"))+AO26)*$AM$8,0),)</f>
        <v>0</v>
      </c>
      <c r="AO26" s="32"/>
      <c r="AP26" s="12"/>
      <c r="AQ26" s="29">
        <f ca="1">IF(AP26&gt;0,ROUND((INDIRECT(ADDRESS(AP26,$AP$7,,,"ТаблицаСоответствия"))+AR26)*$AP$8,0),)</f>
        <v>0</v>
      </c>
      <c r="AR26" s="32"/>
      <c r="AS26" s="12"/>
      <c r="AT26" s="29">
        <f ca="1">IF(AS26&gt;0,ROUND((INDIRECT(ADDRESS(AS26,$AS$7,,,"ТаблицаСоответствия"))+AU26)*$AS$8,0),)</f>
        <v>0</v>
      </c>
      <c r="AU26" s="32"/>
      <c r="AV26" s="12"/>
      <c r="AW26" s="29">
        <f ca="1">IF(AV26&gt;0,ROUND((INDIRECT(ADDRESS(AV26,$AV$7,,,"ТаблицаСоответствия"))+AX26)*$AV$8,0),)</f>
        <v>0</v>
      </c>
      <c r="AX26" s="32"/>
      <c r="AY26" s="12"/>
      <c r="AZ26" s="29">
        <f ca="1">IF(AY26&gt;0,ROUND((INDIRECT(ADDRESS(AY26,$AY$7,,,"ТаблицаСоответствия"))+BA26)*$AY$8,0),)</f>
        <v>0</v>
      </c>
      <c r="BA26" s="32"/>
      <c r="BB26" s="12"/>
      <c r="BC26" s="29">
        <f ca="1">IF(BB26&gt;0,ROUND((INDIRECT(ADDRESS(BB26,$BB$7,,,"ТаблицаСоответствия"))+BD26)*$BB$8,0),)</f>
        <v>0</v>
      </c>
      <c r="BD26" s="32"/>
      <c r="BE26" s="12"/>
      <c r="BF26" s="29">
        <f ca="1">IF(BE26&gt;0,ROUND((INDIRECT(ADDRESS(BE26,$BE$7,,,"ТаблицаСоответствия"))+BG26)*$BE$8,0),)</f>
        <v>0</v>
      </c>
      <c r="BG26" s="32"/>
      <c r="BH26" s="12"/>
      <c r="BI26" s="29">
        <f ca="1">IF(BH26&gt;0,ROUND((INDIRECT(ADDRESS(BH26,$BH$7,,,"ТаблицаСоответствия"))+BJ26)*$BH$8,0),)</f>
        <v>0</v>
      </c>
      <c r="BJ26" s="32"/>
      <c r="BK26" s="12"/>
      <c r="BL26" s="29">
        <f ca="1">IF(BK26&gt;0,ROUND((INDIRECT(ADDRESS(BK26,$BK$7,,,"ТаблицаСоответствия"))+BM26)*$BK$8,0),)</f>
        <v>0</v>
      </c>
      <c r="BM26" s="32"/>
      <c r="BN26" s="12"/>
      <c r="BO26" s="29">
        <f ca="1">IF(BN26&gt;0,ROUND((INDIRECT(ADDRESS(BN26,$BN$7,,,"ТаблицаСоответствия"))+BP26)*$BN$8,0),)</f>
        <v>0</v>
      </c>
      <c r="BP26" s="32"/>
      <c r="BQ26" s="12"/>
      <c r="BR26" s="29">
        <f ca="1">IF(BQ26&gt;0,ROUND((INDIRECT(ADDRESS(BQ26,$BQ$7,,,"ТаблицаСоответствия"))+BS26)*$BQ$8,0),)</f>
        <v>0</v>
      </c>
      <c r="BS26" s="32"/>
      <c r="BT26" s="12"/>
      <c r="BU26" s="29">
        <f ca="1">IF(BT26&gt;0,ROUND((INDIRECT(ADDRESS(BT26,$BT$7,,,"ТаблицаСоответствия"))+BV26)*$BT$8,0),)</f>
        <v>0</v>
      </c>
      <c r="BV26" s="32"/>
      <c r="BW26" s="12"/>
      <c r="BX26" s="29">
        <f ca="1">IF(BW26&gt;0,ROUND((INDIRECT(ADDRESS(BW26,$BW$7,,,"ТаблицаСоответствия"))+BY26)*$BW$8,0),)</f>
        <v>0</v>
      </c>
      <c r="BY26" s="32"/>
      <c r="BZ26" s="12"/>
      <c r="CA26" s="29">
        <f ca="1">IF(BZ26&gt;0,ROUND((INDIRECT(ADDRESS(BZ26,$BZ$7,,,"ТаблицаСоответствия"))+CB26)*$BZ$8,0),)</f>
        <v>0</v>
      </c>
      <c r="CB26" s="32"/>
      <c r="CC26" s="12"/>
      <c r="CD26" s="29">
        <f ca="1">IF(CC26&gt;0,ROUND((INDIRECT(ADDRESS(CC26,$CC$7,,,"ТаблицаСоответствия"))+CE26)*$CC$8,0),)</f>
        <v>0</v>
      </c>
      <c r="CE26" s="32"/>
      <c r="CF26" s="12"/>
      <c r="CG26" s="29">
        <f ca="1">IF(CF26&gt;0,ROUND((INDIRECT(ADDRESS(CF26,$CF$7,,,"ТаблицаСоответствия"))+CH26)*$CF$8,0),)</f>
        <v>0</v>
      </c>
      <c r="CH26" s="32"/>
      <c r="CI26" s="12"/>
      <c r="CJ26" s="29">
        <f ca="1">IF(CI26&gt;0,ROUND((INDIRECT(ADDRESS(CI26,$CI$7,,,"ТаблицаСоответствия"))+CK26)*$CI$8,0),)</f>
        <v>0</v>
      </c>
      <c r="CK26" s="32"/>
      <c r="CL26" s="12"/>
      <c r="CM26" s="29">
        <f ca="1">IF(CL26&gt;0,ROUND((INDIRECT(ADDRESS(CL26,$CL$7,,,"ТаблицаСоответствия"))+CN26)*$CL$8,0),)</f>
        <v>0</v>
      </c>
      <c r="CN26" s="32"/>
      <c r="CO26" s="12"/>
      <c r="CP26" s="29">
        <f ca="1">IF(CO26&gt;0,ROUND((INDIRECT(ADDRESS(CO26,$CO$7,,,"ТаблицаСоответствия"))+CQ26)*$CO$8,0),)</f>
        <v>0</v>
      </c>
      <c r="CQ26" s="32"/>
      <c r="CR26" s="12"/>
      <c r="CS26" s="29">
        <f ca="1">IF(CR26&gt;0,ROUND((INDIRECT(ADDRESS(CR26,$CR$7,,,"ТаблицаСоответствия"))+CT26)*$CR$8,0),)</f>
        <v>0</v>
      </c>
      <c r="CT26" s="32"/>
      <c r="CU26" s="12"/>
      <c r="CV26" s="29">
        <f ca="1">IF(CU26&gt;0,ROUND((INDIRECT(ADDRESS(CU26,$CU$7,,,"ТаблицаСоответствия"))+CW26)*$CU$8,0),)</f>
        <v>0</v>
      </c>
      <c r="CW26" s="32"/>
      <c r="CX26" s="12"/>
      <c r="CY26" s="29">
        <f ca="1">IF(CX26&gt;0,ROUND((INDIRECT(ADDRESS(CX26,$CX$7,,,"ТаблицаСоответствия"))+CZ26)*$CX$8,0),)</f>
        <v>0</v>
      </c>
      <c r="CZ26" s="32"/>
      <c r="DA26" s="12"/>
      <c r="DB26" s="29">
        <f ca="1">IF(DA26&gt;0,ROUND((INDIRECT(ADDRESS(DA26,$DA$7,,,"ТаблицаСоответствия"))+DC26)*$DA$8,0),)</f>
        <v>0</v>
      </c>
      <c r="DC26" s="32"/>
      <c r="DD26" s="12"/>
      <c r="DE26" s="29">
        <f ca="1">IF(DD26&gt;0,ROUND((INDIRECT(ADDRESS(DD26,$DD$7,,,"ТаблицаСоответствия"))+DF26)*$DD$8,0),)</f>
        <v>0</v>
      </c>
      <c r="DF26" s="32"/>
      <c r="DG26" s="12"/>
      <c r="DH26" s="29">
        <f ca="1">IF(DG26&gt;0,ROUND((INDIRECT(ADDRESS(DG26,$DG$7,,,"ТаблицаСоответствия"))+DI26)*$DG$8,0),)</f>
        <v>0</v>
      </c>
      <c r="DI26" s="32"/>
      <c r="DJ26" s="12"/>
      <c r="DK26" s="29">
        <f ca="1">IF(DJ26&gt;0,ROUND((INDIRECT(ADDRESS(DJ26,$DJ$7,,,"ТаблицаСоответствия"))+DL26)*$DJ$8,0),)</f>
        <v>0</v>
      </c>
      <c r="DL26" s="32"/>
      <c r="DM26" s="12"/>
      <c r="DN26" s="29">
        <f ca="1">IF(DM26&gt;0,ROUND((INDIRECT(ADDRESS(DM26,$DM$7,,,"ТаблицаСоответствия"))+DO26)*$DM$8,0),)</f>
        <v>0</v>
      </c>
      <c r="DO26" s="32"/>
      <c r="DP26" s="12"/>
      <c r="DQ26" s="29">
        <f ca="1">IF(DP26&gt;0,ROUND((INDIRECT(ADDRESS(DP26,$DP$7,,,"ТаблицаСоответствия"))+DR26)*$DP$8,0),)</f>
        <v>0</v>
      </c>
      <c r="DR26" s="32"/>
      <c r="DS26" s="12"/>
      <c r="DT26" s="29">
        <f ca="1">IF(DS26&gt;0,ROUND((INDIRECT(ADDRESS(DS26,$DS$7,,,"ТаблицаСоответствия"))+DU26)*$DS$8,0),)</f>
        <v>0</v>
      </c>
      <c r="DU26" s="32"/>
      <c r="DV26" s="12"/>
      <c r="DW26" s="29">
        <f ca="1">IF(DV26&gt;0,ROUND((INDIRECT(ADDRESS(DV26,$DV$7,,,"ТаблицаСоответствия"))+DX26)*$DV$8,0),)</f>
        <v>0</v>
      </c>
      <c r="DX26" s="32"/>
      <c r="DY26" s="12"/>
      <c r="DZ26" s="29">
        <f ca="1">IF(DY26&gt;0,ROUND((INDIRECT(ADDRESS(DY26,$DY$7,,,"ТаблицаСоответствия"))+EA26)*$DY$8,0),)</f>
        <v>0</v>
      </c>
      <c r="EA26" s="32"/>
      <c r="EB26" s="12"/>
      <c r="EC26" s="29">
        <f ca="1">IF(EB26&gt;0,ROUND((INDIRECT(ADDRESS(EB26,$EB$7,,,"ТаблицаСоответствия"))+ED26)*$EB$8,0),)</f>
        <v>0</v>
      </c>
      <c r="ED26" s="32"/>
      <c r="EE26" s="12"/>
      <c r="EF26" s="29">
        <f ca="1">IF(EE26&gt;0,ROUND((INDIRECT(ADDRESS(EE26,$EE$7,,,"ТаблицаСоответствия"))+EG26)*$EE$8,0),)</f>
        <v>0</v>
      </c>
      <c r="EG26" s="32"/>
      <c r="EH26" s="43"/>
      <c r="EI26" s="29">
        <f ca="1">IF(EH26&gt;0,ROUND((INDIRECT(ADDRESS(EH26,$EH$7,,,"ТаблицаСоответствия"))+EJ26)*$EH$8,0),)</f>
        <v>0</v>
      </c>
      <c r="EJ26" s="32"/>
      <c r="EK26" s="43"/>
      <c r="EL26" s="29">
        <f ca="1">IF(EK26&gt;0,ROUND((INDIRECT(ADDRESS(EK26,$EK$7,,,"ТаблицаСоответствия"))+EM26)*$EK$8,0),)</f>
        <v>0</v>
      </c>
      <c r="EM26" s="32"/>
      <c r="EN26" s="43"/>
      <c r="EO26" s="29">
        <f ca="1">IF(EN26&gt;0,ROUND((INDIRECT(ADDRESS(EN26,$EN$7,,,"ТаблицаСоответствия"))+EP26)*$EN$8,0),)</f>
        <v>0</v>
      </c>
      <c r="EP26" s="32"/>
      <c r="EQ26" s="202">
        <v>0</v>
      </c>
      <c r="ER26" s="242" t="str">
        <f t="shared" si="4"/>
        <v>Чиянов Сергей - Курумбаева Даяна (РАСПАЛАСЬ!)</v>
      </c>
      <c r="ES26" s="243"/>
      <c r="ET26" s="244"/>
      <c r="EU26" s="33">
        <f t="shared" si="5"/>
        <v>0</v>
      </c>
    </row>
  </sheetData>
  <sortState ref="B10:EQ26">
    <sortCondition descending="1" ref="EQ10"/>
  </sortState>
  <mergeCells count="195"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</mergeCells>
  <conditionalFormatting sqref="EU10:EU23">
    <cfRule type="cellIs" dxfId="275" priority="43" stopIfTrue="1" operator="equal">
      <formula>3</formula>
    </cfRule>
    <cfRule type="cellIs" dxfId="274" priority="44" stopIfTrue="1" operator="equal">
      <formula>2</formula>
    </cfRule>
    <cfRule type="cellIs" dxfId="273" priority="45" stopIfTrue="1" operator="equal">
      <formula>1</formula>
    </cfRule>
  </conditionalFormatting>
  <conditionalFormatting sqref="EU24">
    <cfRule type="cellIs" dxfId="272" priority="7" stopIfTrue="1" operator="equal">
      <formula>3</formula>
    </cfRule>
    <cfRule type="cellIs" dxfId="271" priority="8" stopIfTrue="1" operator="equal">
      <formula>2</formula>
    </cfRule>
    <cfRule type="cellIs" dxfId="270" priority="9" stopIfTrue="1" operator="equal">
      <formula>1</formula>
    </cfRule>
  </conditionalFormatting>
  <conditionalFormatting sqref="EU25">
    <cfRule type="cellIs" dxfId="269" priority="4" stopIfTrue="1" operator="equal">
      <formula>3</formula>
    </cfRule>
    <cfRule type="cellIs" dxfId="268" priority="5" stopIfTrue="1" operator="equal">
      <formula>2</formula>
    </cfRule>
    <cfRule type="cellIs" dxfId="267" priority="6" stopIfTrue="1" operator="equal">
      <formula>1</formula>
    </cfRule>
  </conditionalFormatting>
  <conditionalFormatting sqref="EU26">
    <cfRule type="cellIs" dxfId="266" priority="1" stopIfTrue="1" operator="equal">
      <formula>3</formula>
    </cfRule>
    <cfRule type="cellIs" dxfId="265" priority="2" stopIfTrue="1" operator="equal">
      <formula>2</formula>
    </cfRule>
    <cfRule type="cellIs" dxfId="264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opLeftCell="A3" zoomScale="80" zoomScaleNormal="80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B19" sqref="B19"/>
    </sheetView>
  </sheetViews>
  <sheetFormatPr defaultRowHeight="15" x14ac:dyDescent="0.25"/>
  <cols>
    <col min="1" max="1" width="4.42578125" customWidth="1"/>
    <col min="2" max="2" width="49.42578125" customWidth="1"/>
    <col min="3" max="5" width="6.42578125" style="34" customWidth="1"/>
    <col min="6" max="8" width="6.42578125" style="34" hidden="1" customWidth="1"/>
    <col min="9" max="11" width="6.42578125" style="34" customWidth="1"/>
    <col min="12" max="14" width="6.7109375" style="34" customWidth="1"/>
    <col min="15" max="41" width="6.42578125" style="34" customWidth="1"/>
    <col min="42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45" t="s">
        <v>66</v>
      </c>
      <c r="D5" s="246"/>
      <c r="E5" s="247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131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112</v>
      </c>
      <c r="AH5" s="246"/>
      <c r="AI5" s="248"/>
      <c r="AJ5" s="245" t="s">
        <v>125</v>
      </c>
      <c r="AK5" s="246"/>
      <c r="AL5" s="248"/>
      <c r="AM5" s="245" t="s">
        <v>131</v>
      </c>
      <c r="AN5" s="246"/>
      <c r="AO5" s="248"/>
      <c r="AP5" s="245"/>
      <c r="AQ5" s="246"/>
      <c r="AR5" s="247"/>
      <c r="AS5" s="245"/>
      <c r="AT5" s="246"/>
      <c r="AU5" s="247"/>
      <c r="AV5" s="245"/>
      <c r="AW5" s="246"/>
      <c r="AX5" s="247"/>
      <c r="AY5" s="245"/>
      <c r="AZ5" s="246"/>
      <c r="BA5" s="247"/>
      <c r="BB5" s="245"/>
      <c r="BC5" s="246"/>
      <c r="BD5" s="247"/>
      <c r="BE5" s="245"/>
      <c r="BF5" s="246"/>
      <c r="BG5" s="247"/>
      <c r="BH5" s="47"/>
      <c r="BI5" s="245"/>
      <c r="BJ5" s="246"/>
      <c r="BK5" s="248"/>
      <c r="BL5" s="245"/>
      <c r="BM5" s="246"/>
      <c r="BN5" s="248"/>
      <c r="BO5" s="245"/>
      <c r="BP5" s="246"/>
      <c r="BQ5" s="248"/>
      <c r="BR5" s="245"/>
      <c r="BS5" s="246"/>
      <c r="BT5" s="248"/>
      <c r="BU5" s="245"/>
      <c r="BV5" s="246"/>
      <c r="BW5" s="248"/>
      <c r="BX5" s="245"/>
      <c r="BY5" s="246"/>
      <c r="BZ5" s="248"/>
      <c r="CA5" s="245"/>
      <c r="CB5" s="246"/>
      <c r="CC5" s="248"/>
      <c r="CD5" s="245"/>
      <c r="CE5" s="246"/>
      <c r="CF5" s="248"/>
      <c r="CG5" s="245"/>
      <c r="CH5" s="246"/>
      <c r="CI5" s="248"/>
      <c r="CJ5" s="258"/>
      <c r="CK5" s="259"/>
      <c r="CL5" s="260"/>
      <c r="CM5" s="258"/>
      <c r="CN5" s="259"/>
      <c r="CO5" s="284"/>
      <c r="CP5" s="258"/>
      <c r="CQ5" s="259"/>
      <c r="CR5" s="284"/>
      <c r="CS5" s="258"/>
      <c r="CT5" s="259"/>
      <c r="CU5" s="284"/>
      <c r="CV5" s="258"/>
      <c r="CW5" s="259"/>
      <c r="CX5" s="284"/>
      <c r="CY5" s="258"/>
      <c r="CZ5" s="259"/>
      <c r="DA5" s="260"/>
      <c r="DB5" s="258"/>
      <c r="DC5" s="259"/>
      <c r="DD5" s="260"/>
      <c r="DE5" s="258"/>
      <c r="DF5" s="259"/>
      <c r="DG5" s="260"/>
      <c r="DH5" s="258"/>
      <c r="DI5" s="259"/>
      <c r="DJ5" s="260"/>
      <c r="DK5" s="258"/>
      <c r="DL5" s="259"/>
      <c r="DM5" s="260"/>
      <c r="DN5" s="258"/>
      <c r="DO5" s="259"/>
      <c r="DP5" s="260"/>
      <c r="DQ5" s="258"/>
      <c r="DR5" s="259"/>
      <c r="DS5" s="260"/>
      <c r="DT5" s="258"/>
      <c r="DU5" s="259"/>
      <c r="DV5" s="260"/>
      <c r="DW5" s="258"/>
      <c r="DX5" s="259"/>
      <c r="DY5" s="260"/>
      <c r="DZ5" s="258"/>
      <c r="EA5" s="259"/>
      <c r="EB5" s="260"/>
      <c r="EC5" s="258"/>
      <c r="ED5" s="259"/>
      <c r="EE5" s="260"/>
      <c r="EF5" s="258"/>
      <c r="EG5" s="259"/>
      <c r="EH5" s="323"/>
      <c r="EI5" s="324"/>
      <c r="EJ5" s="324"/>
      <c r="EK5" s="324"/>
    </row>
    <row r="6" spans="1:143" ht="15.75" thickBot="1" x14ac:dyDescent="0.3">
      <c r="A6" s="1"/>
      <c r="B6" s="6" t="s">
        <v>1</v>
      </c>
      <c r="C6" s="255">
        <v>101</v>
      </c>
      <c r="D6" s="256"/>
      <c r="E6" s="248"/>
      <c r="F6" s="252"/>
      <c r="G6" s="253"/>
      <c r="H6" s="254"/>
      <c r="I6" s="255">
        <v>193</v>
      </c>
      <c r="J6" s="256"/>
      <c r="K6" s="257"/>
      <c r="L6" s="255">
        <v>125</v>
      </c>
      <c r="M6" s="256"/>
      <c r="N6" s="257"/>
      <c r="O6" s="255">
        <v>274</v>
      </c>
      <c r="P6" s="256"/>
      <c r="Q6" s="248"/>
      <c r="R6" s="255">
        <v>143</v>
      </c>
      <c r="S6" s="256"/>
      <c r="T6" s="248"/>
      <c r="U6" s="255">
        <v>38</v>
      </c>
      <c r="V6" s="256"/>
      <c r="W6" s="248"/>
      <c r="X6" s="255">
        <v>7</v>
      </c>
      <c r="Y6" s="256"/>
      <c r="Z6" s="248"/>
      <c r="AA6" s="255">
        <v>9</v>
      </c>
      <c r="AB6" s="256"/>
      <c r="AC6" s="248"/>
      <c r="AD6" s="255">
        <v>5</v>
      </c>
      <c r="AE6" s="256"/>
      <c r="AF6" s="248"/>
      <c r="AG6" s="255">
        <v>80</v>
      </c>
      <c r="AH6" s="256"/>
      <c r="AI6" s="248"/>
      <c r="AJ6" s="255">
        <v>5</v>
      </c>
      <c r="AK6" s="256"/>
      <c r="AL6" s="248"/>
      <c r="AM6" s="255">
        <v>398</v>
      </c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48"/>
      <c r="BI6" s="255"/>
      <c r="BJ6" s="256"/>
      <c r="BK6" s="248"/>
      <c r="BL6" s="255"/>
      <c r="BM6" s="256"/>
      <c r="BN6" s="248"/>
      <c r="BO6" s="255"/>
      <c r="BP6" s="256"/>
      <c r="BQ6" s="248"/>
      <c r="BR6" s="255"/>
      <c r="BS6" s="256"/>
      <c r="BT6" s="248"/>
      <c r="BU6" s="255"/>
      <c r="BV6" s="256"/>
      <c r="BW6" s="248"/>
      <c r="BX6" s="255"/>
      <c r="BY6" s="256"/>
      <c r="BZ6" s="248"/>
      <c r="CA6" s="255"/>
      <c r="CB6" s="256"/>
      <c r="CC6" s="248"/>
      <c r="CD6" s="255"/>
      <c r="CE6" s="256"/>
      <c r="CF6" s="248"/>
      <c r="CG6" s="255"/>
      <c r="CH6" s="256"/>
      <c r="CI6" s="248"/>
      <c r="CJ6" s="261"/>
      <c r="CK6" s="262"/>
      <c r="CL6" s="260"/>
      <c r="CM6" s="261"/>
      <c r="CN6" s="262"/>
      <c r="CO6" s="285"/>
      <c r="CP6" s="261"/>
      <c r="CQ6" s="262"/>
      <c r="CR6" s="285"/>
      <c r="CS6" s="261"/>
      <c r="CT6" s="262"/>
      <c r="CU6" s="285"/>
      <c r="CV6" s="261"/>
      <c r="CW6" s="262"/>
      <c r="CX6" s="285"/>
      <c r="CY6" s="261"/>
      <c r="CZ6" s="262"/>
      <c r="DA6" s="260"/>
      <c r="DB6" s="261"/>
      <c r="DC6" s="262"/>
      <c r="DD6" s="260"/>
      <c r="DE6" s="261"/>
      <c r="DF6" s="262"/>
      <c r="DG6" s="260"/>
      <c r="DH6" s="261"/>
      <c r="DI6" s="262"/>
      <c r="DJ6" s="260"/>
      <c r="DK6" s="261"/>
      <c r="DL6" s="262"/>
      <c r="DM6" s="260"/>
      <c r="DN6" s="261"/>
      <c r="DO6" s="262"/>
      <c r="DP6" s="260"/>
      <c r="DQ6" s="261"/>
      <c r="DR6" s="262"/>
      <c r="DS6" s="260"/>
      <c r="DT6" s="261"/>
      <c r="DU6" s="262"/>
      <c r="DV6" s="260"/>
      <c r="DW6" s="261"/>
      <c r="DX6" s="262"/>
      <c r="DY6" s="260"/>
      <c r="DZ6" s="261"/>
      <c r="EA6" s="262"/>
      <c r="EB6" s="260"/>
      <c r="EC6" s="261"/>
      <c r="ED6" s="262"/>
      <c r="EE6" s="260"/>
      <c r="EF6" s="261"/>
      <c r="EG6" s="262"/>
      <c r="EH6" s="260"/>
    </row>
    <row r="7" spans="1:143" ht="15.75" thickBot="1" x14ac:dyDescent="0.3">
      <c r="A7" s="1"/>
      <c r="B7" s="6" t="s">
        <v>5</v>
      </c>
      <c r="C7" s="263">
        <v>5</v>
      </c>
      <c r="D7" s="264"/>
      <c r="E7" s="265"/>
      <c r="F7" s="266"/>
      <c r="G7" s="267"/>
      <c r="H7" s="268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>
        <v>6</v>
      </c>
      <c r="S7" s="264"/>
      <c r="T7" s="265"/>
      <c r="U7" s="263">
        <v>4</v>
      </c>
      <c r="V7" s="264"/>
      <c r="W7" s="265"/>
      <c r="X7" s="263">
        <v>1</v>
      </c>
      <c r="Y7" s="264"/>
      <c r="Z7" s="265"/>
      <c r="AA7" s="263">
        <v>2</v>
      </c>
      <c r="AB7" s="264"/>
      <c r="AC7" s="265"/>
      <c r="AD7" s="263">
        <v>1</v>
      </c>
      <c r="AE7" s="264"/>
      <c r="AF7" s="265"/>
      <c r="AG7" s="263">
        <v>5</v>
      </c>
      <c r="AH7" s="264"/>
      <c r="AI7" s="265"/>
      <c r="AJ7" s="263">
        <v>1</v>
      </c>
      <c r="AK7" s="264"/>
      <c r="AL7" s="265"/>
      <c r="AM7" s="263">
        <v>7</v>
      </c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49"/>
      <c r="BI7" s="263"/>
      <c r="BJ7" s="264"/>
      <c r="BK7" s="265"/>
      <c r="BL7" s="263"/>
      <c r="BM7" s="264"/>
      <c r="BN7" s="265"/>
      <c r="BO7" s="263"/>
      <c r="BP7" s="264"/>
      <c r="BQ7" s="265"/>
      <c r="BR7" s="263"/>
      <c r="BS7" s="264"/>
      <c r="BT7" s="265"/>
      <c r="BU7" s="263"/>
      <c r="BV7" s="264"/>
      <c r="BW7" s="265"/>
      <c r="BX7" s="263"/>
      <c r="BY7" s="264"/>
      <c r="BZ7" s="265"/>
      <c r="CA7" s="263"/>
      <c r="CB7" s="264"/>
      <c r="CC7" s="265"/>
      <c r="CD7" s="263"/>
      <c r="CE7" s="264"/>
      <c r="CF7" s="265"/>
      <c r="CG7" s="263"/>
      <c r="CH7" s="264"/>
      <c r="CI7" s="265"/>
      <c r="CJ7" s="270"/>
      <c r="CK7" s="271"/>
      <c r="CL7" s="272"/>
      <c r="CM7" s="270"/>
      <c r="CN7" s="271"/>
      <c r="CO7" s="288"/>
      <c r="CP7" s="270"/>
      <c r="CQ7" s="271"/>
      <c r="CR7" s="288"/>
      <c r="CS7" s="270"/>
      <c r="CT7" s="271"/>
      <c r="CU7" s="288"/>
      <c r="CV7" s="270"/>
      <c r="CW7" s="271"/>
      <c r="CX7" s="288"/>
      <c r="CY7" s="270"/>
      <c r="CZ7" s="271"/>
      <c r="DA7" s="272"/>
      <c r="DB7" s="270"/>
      <c r="DC7" s="271"/>
      <c r="DD7" s="272"/>
      <c r="DE7" s="270"/>
      <c r="DF7" s="271"/>
      <c r="DG7" s="272"/>
      <c r="DH7" s="270"/>
      <c r="DI7" s="271"/>
      <c r="DJ7" s="272"/>
      <c r="DK7" s="270"/>
      <c r="DL7" s="271"/>
      <c r="DM7" s="272"/>
      <c r="DN7" s="270"/>
      <c r="DO7" s="271"/>
      <c r="DP7" s="272"/>
      <c r="DQ7" s="270"/>
      <c r="DR7" s="271"/>
      <c r="DS7" s="272"/>
      <c r="DT7" s="270"/>
      <c r="DU7" s="271"/>
      <c r="DV7" s="272"/>
      <c r="DW7" s="270"/>
      <c r="DX7" s="271"/>
      <c r="DY7" s="272"/>
      <c r="DZ7" s="270"/>
      <c r="EA7" s="271"/>
      <c r="EB7" s="272"/>
      <c r="EC7" s="270"/>
      <c r="ED7" s="271"/>
      <c r="EE7" s="272"/>
      <c r="EF7" s="270"/>
      <c r="EG7" s="271"/>
      <c r="EH7" s="272"/>
    </row>
    <row r="8" spans="1:143" ht="15.75" thickBot="1" x14ac:dyDescent="0.3">
      <c r="A8" s="58"/>
      <c r="B8" s="41" t="s">
        <v>0</v>
      </c>
      <c r="C8" s="255">
        <v>1.8</v>
      </c>
      <c r="D8" s="256"/>
      <c r="E8" s="248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1.6</v>
      </c>
      <c r="AH8" s="262"/>
      <c r="AI8" s="260"/>
      <c r="AJ8" s="255">
        <v>1</v>
      </c>
      <c r="AK8" s="256"/>
      <c r="AL8" s="248"/>
      <c r="AM8" s="261">
        <v>1.8</v>
      </c>
      <c r="AN8" s="262"/>
      <c r="AO8" s="260"/>
      <c r="AP8" s="255"/>
      <c r="AQ8" s="256"/>
      <c r="AR8" s="248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59"/>
      <c r="BI8" s="255"/>
      <c r="BJ8" s="256"/>
      <c r="BK8" s="248"/>
      <c r="BL8" s="255"/>
      <c r="BM8" s="256"/>
      <c r="BN8" s="248"/>
      <c r="BO8" s="255"/>
      <c r="BP8" s="256"/>
      <c r="BQ8" s="248"/>
      <c r="BR8" s="255"/>
      <c r="BS8" s="256"/>
      <c r="BT8" s="248"/>
      <c r="BU8" s="255"/>
      <c r="BV8" s="256"/>
      <c r="BW8" s="248"/>
      <c r="BX8" s="255"/>
      <c r="BY8" s="256"/>
      <c r="BZ8" s="248"/>
      <c r="CA8" s="255"/>
      <c r="CB8" s="256"/>
      <c r="CC8" s="248"/>
      <c r="CD8" s="255"/>
      <c r="CE8" s="256"/>
      <c r="CF8" s="248"/>
      <c r="CG8" s="255"/>
      <c r="CH8" s="256"/>
      <c r="CI8" s="248"/>
      <c r="CJ8" s="255"/>
      <c r="CK8" s="256"/>
      <c r="CL8" s="248"/>
      <c r="CM8" s="261"/>
      <c r="CN8" s="262"/>
      <c r="CO8" s="285"/>
      <c r="CP8" s="261"/>
      <c r="CQ8" s="262"/>
      <c r="CR8" s="285"/>
      <c r="CS8" s="261"/>
      <c r="CT8" s="262"/>
      <c r="CU8" s="285"/>
      <c r="CV8" s="261"/>
      <c r="CW8" s="262"/>
      <c r="CX8" s="285"/>
      <c r="CY8" s="261"/>
      <c r="CZ8" s="262"/>
      <c r="DA8" s="260"/>
      <c r="DB8" s="261"/>
      <c r="DC8" s="262"/>
      <c r="DD8" s="260"/>
      <c r="DE8" s="261"/>
      <c r="DF8" s="262"/>
      <c r="DG8" s="260"/>
      <c r="DH8" s="261"/>
      <c r="DI8" s="262"/>
      <c r="DJ8" s="260"/>
      <c r="DK8" s="261"/>
      <c r="DL8" s="262"/>
      <c r="DM8" s="260"/>
      <c r="DN8" s="261"/>
      <c r="DO8" s="262"/>
      <c r="DP8" s="260"/>
      <c r="DQ8" s="261"/>
      <c r="DR8" s="262"/>
      <c r="DS8" s="260"/>
      <c r="DT8" s="261"/>
      <c r="DU8" s="262"/>
      <c r="DV8" s="260"/>
      <c r="DW8" s="261"/>
      <c r="DX8" s="262"/>
      <c r="DY8" s="260"/>
      <c r="DZ8" s="261"/>
      <c r="EA8" s="262"/>
      <c r="EB8" s="260"/>
      <c r="EC8" s="261"/>
      <c r="ED8" s="262"/>
      <c r="EE8" s="260"/>
      <c r="EF8" s="261"/>
      <c r="EG8" s="262"/>
      <c r="EH8" s="260"/>
    </row>
    <row r="9" spans="1:143" ht="30.75" thickBot="1" x14ac:dyDescent="0.3">
      <c r="A9" s="96"/>
      <c r="B9" s="74"/>
      <c r="C9" s="113" t="s">
        <v>2</v>
      </c>
      <c r="D9" s="99" t="s">
        <v>3</v>
      </c>
      <c r="E9" s="98" t="s">
        <v>6</v>
      </c>
      <c r="F9" s="113" t="s">
        <v>2</v>
      </c>
      <c r="G9" s="99" t="s">
        <v>3</v>
      </c>
      <c r="H9" s="98" t="s">
        <v>6</v>
      </c>
      <c r="I9" s="113" t="s">
        <v>2</v>
      </c>
      <c r="J9" s="99" t="s">
        <v>3</v>
      </c>
      <c r="K9" s="98" t="s">
        <v>6</v>
      </c>
      <c r="L9" s="113" t="s">
        <v>2</v>
      </c>
      <c r="M9" s="99" t="s">
        <v>3</v>
      </c>
      <c r="N9" s="98" t="s">
        <v>6</v>
      </c>
      <c r="O9" s="113" t="s">
        <v>2</v>
      </c>
      <c r="P9" s="99" t="s">
        <v>3</v>
      </c>
      <c r="Q9" s="98" t="s">
        <v>6</v>
      </c>
      <c r="R9" s="113" t="s">
        <v>2</v>
      </c>
      <c r="S9" s="99" t="s">
        <v>3</v>
      </c>
      <c r="T9" s="98" t="s">
        <v>6</v>
      </c>
      <c r="U9" s="113" t="s">
        <v>2</v>
      </c>
      <c r="V9" s="99" t="s">
        <v>3</v>
      </c>
      <c r="W9" s="98" t="s">
        <v>6</v>
      </c>
      <c r="X9" s="113" t="s">
        <v>2</v>
      </c>
      <c r="Y9" s="99" t="s">
        <v>3</v>
      </c>
      <c r="Z9" s="98" t="s">
        <v>6</v>
      </c>
      <c r="AA9" s="113" t="s">
        <v>2</v>
      </c>
      <c r="AB9" s="99" t="s">
        <v>3</v>
      </c>
      <c r="AC9" s="98" t="s">
        <v>6</v>
      </c>
      <c r="AD9" s="113" t="s">
        <v>2</v>
      </c>
      <c r="AE9" s="99" t="s">
        <v>3</v>
      </c>
      <c r="AF9" s="98" t="s">
        <v>6</v>
      </c>
      <c r="AG9" s="113" t="s">
        <v>2</v>
      </c>
      <c r="AH9" s="99" t="s">
        <v>3</v>
      </c>
      <c r="AI9" s="98" t="s">
        <v>6</v>
      </c>
      <c r="AJ9" s="113" t="s">
        <v>2</v>
      </c>
      <c r="AK9" s="99" t="s">
        <v>3</v>
      </c>
      <c r="AL9" s="98" t="s">
        <v>6</v>
      </c>
      <c r="AM9" s="113" t="s">
        <v>2</v>
      </c>
      <c r="AN9" s="99" t="s">
        <v>3</v>
      </c>
      <c r="AO9" s="98" t="s">
        <v>6</v>
      </c>
      <c r="AP9" s="113" t="s">
        <v>2</v>
      </c>
      <c r="AQ9" s="99" t="s">
        <v>3</v>
      </c>
      <c r="AR9" s="98" t="s">
        <v>6</v>
      </c>
      <c r="AS9" s="113" t="s">
        <v>2</v>
      </c>
      <c r="AT9" s="99" t="s">
        <v>3</v>
      </c>
      <c r="AU9" s="98" t="s">
        <v>6</v>
      </c>
      <c r="AV9" s="113" t="s">
        <v>2</v>
      </c>
      <c r="AW9" s="99" t="s">
        <v>3</v>
      </c>
      <c r="AX9" s="98" t="s">
        <v>6</v>
      </c>
      <c r="AY9" s="113" t="s">
        <v>2</v>
      </c>
      <c r="AZ9" s="99" t="s">
        <v>3</v>
      </c>
      <c r="BA9" s="98" t="s">
        <v>6</v>
      </c>
      <c r="BB9" s="113" t="s">
        <v>2</v>
      </c>
      <c r="BC9" s="99" t="s">
        <v>3</v>
      </c>
      <c r="BD9" s="98" t="s">
        <v>6</v>
      </c>
      <c r="BE9" s="113" t="s">
        <v>2</v>
      </c>
      <c r="BF9" s="99" t="s">
        <v>3</v>
      </c>
      <c r="BG9" s="98" t="s">
        <v>6</v>
      </c>
      <c r="BH9" s="114"/>
      <c r="BI9" s="113" t="s">
        <v>2</v>
      </c>
      <c r="BJ9" s="99" t="s">
        <v>3</v>
      </c>
      <c r="BK9" s="98" t="s">
        <v>6</v>
      </c>
      <c r="BL9" s="113" t="s">
        <v>2</v>
      </c>
      <c r="BM9" s="99" t="s">
        <v>3</v>
      </c>
      <c r="BN9" s="98" t="s">
        <v>6</v>
      </c>
      <c r="BO9" s="113" t="s">
        <v>2</v>
      </c>
      <c r="BP9" s="99" t="s">
        <v>3</v>
      </c>
      <c r="BQ9" s="98" t="s">
        <v>6</v>
      </c>
      <c r="BR9" s="113" t="s">
        <v>2</v>
      </c>
      <c r="BS9" s="99" t="s">
        <v>3</v>
      </c>
      <c r="BT9" s="98" t="s">
        <v>6</v>
      </c>
      <c r="BU9" s="113" t="s">
        <v>2</v>
      </c>
      <c r="BV9" s="99" t="s">
        <v>3</v>
      </c>
      <c r="BW9" s="98" t="s">
        <v>6</v>
      </c>
      <c r="BX9" s="113" t="s">
        <v>2</v>
      </c>
      <c r="BY9" s="99" t="s">
        <v>3</v>
      </c>
      <c r="BZ9" s="98" t="s">
        <v>6</v>
      </c>
      <c r="CA9" s="113" t="s">
        <v>2</v>
      </c>
      <c r="CB9" s="99" t="s">
        <v>3</v>
      </c>
      <c r="CC9" s="98" t="s">
        <v>6</v>
      </c>
      <c r="CD9" s="113" t="s">
        <v>2</v>
      </c>
      <c r="CE9" s="99" t="s">
        <v>3</v>
      </c>
      <c r="CF9" s="98" t="s">
        <v>6</v>
      </c>
      <c r="CG9" s="113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15" t="s">
        <v>7</v>
      </c>
      <c r="EJ9" s="290" t="s">
        <v>8</v>
      </c>
      <c r="EK9" s="290"/>
      <c r="EL9" s="290"/>
      <c r="EM9" s="101" t="s">
        <v>9</v>
      </c>
    </row>
    <row r="10" spans="1:143" ht="15.75" customHeight="1" thickBot="1" x14ac:dyDescent="0.3">
      <c r="A10" s="5">
        <v>1</v>
      </c>
      <c r="B10" s="31" t="s">
        <v>23</v>
      </c>
      <c r="C10" s="12">
        <v>36</v>
      </c>
      <c r="D10" s="154">
        <f ca="1">IF(C10&gt;0,(INDIRECT(ADDRESS(C10,$C$7,,,"ТаблицаСоответствия"))+E10)*$C$8,0)</f>
        <v>46.800000000000004</v>
      </c>
      <c r="E10" s="32"/>
      <c r="F10" s="12"/>
      <c r="G10" s="154">
        <f ca="1">IF(F10&gt;0,(INDIRECT(ADDRESS(F10,$F$7,,,"ТаблицаСоответствия"))+H10)*$F$8,0)</f>
        <v>0</v>
      </c>
      <c r="H10" s="32"/>
      <c r="I10" s="12">
        <v>20</v>
      </c>
      <c r="J10" s="154">
        <f ca="1">IF(I10&gt;0,(INDIRECT(ADDRESS(I10,$I$7,,,"ТаблицаСоответствия"))+K10)*$I$8,0)</f>
        <v>176.4</v>
      </c>
      <c r="K10" s="32"/>
      <c r="L10" s="12">
        <v>37</v>
      </c>
      <c r="M10" s="154">
        <f ca="1">IF(L10&gt;0,(INDIRECT(ADDRESS(L10,$L$7,,,"ТаблицаСоответствия"))+N10)*$L$8,0)</f>
        <v>82.8</v>
      </c>
      <c r="N10" s="32"/>
      <c r="O10" s="12">
        <v>18</v>
      </c>
      <c r="P10" s="154">
        <f ca="1">IF(O10&gt;0,(INDIRECT(ADDRESS(O10,$O$7,,,"ТаблицаСоответствия"))+Q10)*$O$8,0)</f>
        <v>183.6</v>
      </c>
      <c r="Q10" s="32"/>
      <c r="R10" s="12">
        <v>11</v>
      </c>
      <c r="S10" s="154">
        <f ca="1">IF(R10&gt;0,(INDIRECT(ADDRESS(R10,$R$7,,,"ТаблицаСоответствия"))+T10)*$R$8,0)</f>
        <v>169.20000000000002</v>
      </c>
      <c r="T10" s="32"/>
      <c r="U10" s="12">
        <v>5</v>
      </c>
      <c r="V10" s="154">
        <f ca="1">IF(U10&gt;0,(INDIRECT(ADDRESS(U10,$U$7,,,"ТаблицаСоответствия"))+W10)*$U$8,0)</f>
        <v>105.60000000000001</v>
      </c>
      <c r="W10" s="32"/>
      <c r="X10" s="12">
        <v>1</v>
      </c>
      <c r="Y10" s="154">
        <f ca="1">IF(X10&gt;0,(INDIRECT(ADDRESS(X10,$X$7,,,"ТаблицаСоответствия"))+Z10)*$X$8,0)</f>
        <v>16.799999999999997</v>
      </c>
      <c r="Z10" s="32"/>
      <c r="AA10" s="12">
        <v>1</v>
      </c>
      <c r="AB10" s="154">
        <f ca="1">IF(AA10&gt;0,(INDIRECT(ADDRESS(AA10,$AA$7,,,"ТаблицаСоответствия"))+AC10)*$AA$8,0)</f>
        <v>47.599999999999994</v>
      </c>
      <c r="AC10" s="32"/>
      <c r="AD10" s="12">
        <v>1</v>
      </c>
      <c r="AE10" s="154">
        <f ca="1">IF(AD10&gt;0,(INDIRECT(ADDRESS(AD10,$AD$7,,,"ТаблицаСоответствия"))+AF10)*$AD$8,0)</f>
        <v>14.399999999999999</v>
      </c>
      <c r="AF10" s="32"/>
      <c r="AG10" s="12"/>
      <c r="AH10" s="154">
        <f ca="1">IF(AG10&gt;0,(INDIRECT(ADDRESS(AG10,$AG$7,,,"ТаблицаСоответствия"))+AI10)*$AG$8,0)</f>
        <v>0</v>
      </c>
      <c r="AI10" s="32"/>
      <c r="AJ10" s="12"/>
      <c r="AK10" s="154">
        <f ca="1">IF(AJ10&gt;0,(INDIRECT(ADDRESS(AJ10,$AJ$7,,,"ТаблицаСоответствия"))+AL10)*$AJ$8,0)</f>
        <v>0</v>
      </c>
      <c r="AL10" s="32"/>
      <c r="AM10" s="12"/>
      <c r="AN10" s="154">
        <f ca="1">IF(AM10&gt;0,(INDIRECT(ADDRESS(AM10,$AM$7,,,"ТаблицаСоответствия"))+AO10)*$AM$8,0)</f>
        <v>0</v>
      </c>
      <c r="AO10" s="32"/>
      <c r="AP10" s="107"/>
      <c r="AQ10" s="133">
        <f ca="1">IF(AP10&gt;0,(INDIRECT(ADDRESS(AP10,$AP$7,,,"ТаблицаСоответствия"))+AR10)*$AP$8,0)</f>
        <v>0</v>
      </c>
      <c r="AR10" s="109"/>
      <c r="AS10" s="107"/>
      <c r="AT10" s="133">
        <f ca="1">IF(AS10&gt;0,(INDIRECT(ADDRESS(AS10,$AS$7,,,"ТаблицаСоответствия"))+AU10)*$AS$8,0)</f>
        <v>0</v>
      </c>
      <c r="AU10" s="109"/>
      <c r="AV10" s="107"/>
      <c r="AW10" s="133">
        <f ca="1">IF(AV10&gt;0,(INDIRECT(ADDRESS(AV10,$AV$7,,,"ТаблицаСоответствия"))+AX10)*$AV$8,0)</f>
        <v>0</v>
      </c>
      <c r="AX10" s="109"/>
      <c r="AY10" s="107"/>
      <c r="AZ10" s="108">
        <f ca="1">IF(AY10&gt;0,ROUND((INDIRECT(ADDRESS(AY10,$AY$7,,,"ТаблицаСоответствия"))+BA10)*$AY$8,0),)</f>
        <v>0</v>
      </c>
      <c r="BA10" s="109"/>
      <c r="BB10" s="107"/>
      <c r="BC10" s="108">
        <f ca="1">IF(BB10&gt;0,ROUND((INDIRECT(ADDRESS(BB10,$BB$7,,,"ТаблицаСоответствия"))+BD10)*$BB$8,0),)</f>
        <v>0</v>
      </c>
      <c r="BD10" s="109"/>
      <c r="BE10" s="107"/>
      <c r="BF10" s="108">
        <f ca="1">IF(BE10&gt;0,ROUND((INDIRECT(ADDRESS(BE10,$BE$7,,,"ТаблицаСоответствия"))+BG10)*$BE$8,0),)</f>
        <v>0</v>
      </c>
      <c r="BG10" s="109"/>
      <c r="BH10" s="168">
        <f ca="1">SUM(D10,G10,Y10,AB10,AE10,AW10,BC10,J10,M10,P10,S10,V10,AH10,AK10,AN10,AQ10,AT10,AZ10,BF10)</f>
        <v>843.2</v>
      </c>
      <c r="BI10" s="12"/>
      <c r="BJ10" s="32">
        <f ca="1">IF(BI10&gt;0,ROUND((INDIRECT(ADDRESS(BI10,$BI$7,,,"ТаблицаСоответствия"))+BK10)*$BI$8,0),)</f>
        <v>0</v>
      </c>
      <c r="BK10" s="32"/>
      <c r="BL10" s="12"/>
      <c r="BM10" s="32">
        <f ca="1">IF(BL10&gt;0,ROUND((INDIRECT(ADDRESS(BL10,$BL$7,,,"ТаблицаСоответствия"))+BN10)*$BL$8,0),)</f>
        <v>0</v>
      </c>
      <c r="BN10" s="32"/>
      <c r="BO10" s="12"/>
      <c r="BP10" s="32">
        <f ca="1">IF(BO10&gt;0,ROUND((INDIRECT(ADDRESS(BO10,$BO$7,,,"ТаблицаСоответствия"))+BQ10)*$BO$8,0),)</f>
        <v>0</v>
      </c>
      <c r="BQ10" s="32"/>
      <c r="BR10" s="12"/>
      <c r="BS10" s="32">
        <f ca="1">IF(BR10&gt;0,ROUND((INDIRECT(ADDRESS(BR10,$BR$7,,,"ТаблицаСоответствия"))+BT10)*$BR$8,0),)</f>
        <v>0</v>
      </c>
      <c r="BT10" s="32"/>
      <c r="BU10" s="12"/>
      <c r="BV10" s="32">
        <f ca="1">IF(BU10&gt;0,ROUND((INDIRECT(ADDRESS(BU10,$BU$7,,,"ТаблицаСоответствия"))+BW10)*$BU$8,0),)</f>
        <v>0</v>
      </c>
      <c r="BW10" s="32"/>
      <c r="BX10" s="12"/>
      <c r="BY10" s="32">
        <f ca="1">IF(BX10&gt;0,ROUND((INDIRECT(ADDRESS(BX10,$BX$7,,,"ТаблицаСоответствия"))+BZ10)*$BX$8,0),)</f>
        <v>0</v>
      </c>
      <c r="BZ10" s="32"/>
      <c r="CA10" s="12"/>
      <c r="CB10" s="32">
        <f ca="1">IF(CA10&gt;0,ROUND((INDIRECT(ADDRESS(CA10,$CA$7,,,"ТаблицаСоответствия"))+CC10)*$CA$8,0),)</f>
        <v>0</v>
      </c>
      <c r="CC10" s="32"/>
      <c r="CD10" s="12"/>
      <c r="CE10" s="32">
        <f ca="1">IF(CD10&gt;0,ROUND((INDIRECT(ADDRESS(CD10,$CD$7,,,"ТаблицаСоответствия"))+CF10)*$CD$8,0),)</f>
        <v>0</v>
      </c>
      <c r="CF10" s="32"/>
      <c r="CG10" s="12"/>
      <c r="CH10" s="32">
        <f ca="1">IF(CG10&gt;0,ROUND((INDIRECT(ADDRESS(CG10,$CG$7,,,"ТаблицаСоответствия"))+CI10)*$CG$8,0),)</f>
        <v>0</v>
      </c>
      <c r="CI10" s="32"/>
      <c r="CJ10" s="12"/>
      <c r="CK10" s="9">
        <f ca="1">IF(CJ10&gt;0,ROUND((INDIRECT(ADDRESS(CJ10,$CJ$7,,,"ТаблицаСоответствия"))+CL10)*$CJ$8,0),)</f>
        <v>0</v>
      </c>
      <c r="CL10" s="9"/>
      <c r="CM10" s="12"/>
      <c r="CN10" s="9">
        <f ca="1">IF(CM10&gt;0,ROUND((INDIRECT(ADDRESS(CM10,$CM$7,,,"ТаблицаСоответствия"))+CO10)*$CM$8,0),)</f>
        <v>0</v>
      </c>
      <c r="CO10" s="9"/>
      <c r="CP10" s="12"/>
      <c r="CQ10" s="9">
        <f ca="1">IF(CP10&gt;0,ROUND((INDIRECT(ADDRESS(CP10,$CP$7,,,"ТаблицаСоответствия"))+CR10)*$CP$8,0),)</f>
        <v>0</v>
      </c>
      <c r="CR10" s="9"/>
      <c r="CS10" s="12"/>
      <c r="CT10" s="9">
        <f ca="1">IF(CS10&gt;0,ROUND((INDIRECT(ADDRESS(CS10,$CS$7,,,"ТаблицаСоответствия"))+CU10)*$CS$8,0),)</f>
        <v>0</v>
      </c>
      <c r="CU10" s="9"/>
      <c r="CV10" s="12"/>
      <c r="CW10" s="9">
        <f ca="1">IF(CV10&gt;0,ROUND((INDIRECT(ADDRESS(CV10,$CV$7,,,"ТаблицаСоответствия"))+CX10)*$CV$8,0),)</f>
        <v>0</v>
      </c>
      <c r="CX10" s="9"/>
      <c r="CY10" s="12"/>
      <c r="CZ10" s="9">
        <f ca="1">IF(CY10&gt;0,ROUND((INDIRECT(ADDRESS(CY10,$CY$7,,,"ТаблицаСоответствия"))+DA10)*$CY$8,0),)</f>
        <v>0</v>
      </c>
      <c r="DA10" s="9"/>
      <c r="DB10" s="12"/>
      <c r="DC10" s="9">
        <f ca="1">IF(DB10&gt;0,ROUND((INDIRECT(ADDRESS(DB10,$DB$7,,,"ТаблицаСоответствия"))+DD10)*$DB$8,0),)</f>
        <v>0</v>
      </c>
      <c r="DD10" s="9"/>
      <c r="DE10" s="12"/>
      <c r="DF10" s="9">
        <f ca="1">IF(DE10&gt;0,ROUND((INDIRECT(ADDRESS(DE10,$DE$7,,,"ТаблицаСоответствия"))+DG10)*$DE$8,0),)</f>
        <v>0</v>
      </c>
      <c r="DG10" s="9"/>
      <c r="DH10" s="12"/>
      <c r="DI10" s="9">
        <f ca="1">IF(DH10&gt;0,ROUND((INDIRECT(ADDRESS(DH10,$DH$7,,,"ТаблицаСоответствия"))+DJ10)*$DH$8,0),)</f>
        <v>0</v>
      </c>
      <c r="DJ10" s="9"/>
      <c r="DK10" s="12"/>
      <c r="DL10" s="9">
        <f ca="1">IF(DK10&gt;0,ROUND((INDIRECT(ADDRESS(DK10,$DK$7,,,"ТаблицаСоответствия"))+DM10)*$DK$8,0),)</f>
        <v>0</v>
      </c>
      <c r="DM10" s="9"/>
      <c r="DN10" s="12"/>
      <c r="DO10" s="9">
        <f ca="1">IF(DN10&gt;0,ROUND((INDIRECT(ADDRESS(DN10,$DN$7,,,"ТаблицаСоответствия"))+DP10)*$DN$8,0),)</f>
        <v>0</v>
      </c>
      <c r="DP10" s="9"/>
      <c r="DQ10" s="12"/>
      <c r="DR10" s="9">
        <f ca="1">IF(DQ10&gt;0,ROUND((INDIRECT(ADDRESS(DQ10,$DQ$7,,,"ТаблицаСоответствия"))+DS10)*$DQ$8,0),)</f>
        <v>0</v>
      </c>
      <c r="DS10" s="9"/>
      <c r="DT10" s="12"/>
      <c r="DU10" s="9">
        <f ca="1">IF(DT10&gt;0,ROUND((INDIRECT(ADDRESS(DT10,$DT$7,,,"ТаблицаСоответствия"))+DV10)*$DT$8,0),)</f>
        <v>0</v>
      </c>
      <c r="DV10" s="9"/>
      <c r="DW10" s="12"/>
      <c r="DX10" s="9">
        <f ca="1">IF(DW10&gt;0,ROUND((INDIRECT(ADDRESS(DW10,$DW$7,,,"ТаблицаСоответствия"))+DY10)*$DW$8,0),)</f>
        <v>0</v>
      </c>
      <c r="DY10" s="9"/>
      <c r="DZ10" s="12"/>
      <c r="EA10" s="9">
        <f ca="1">IF(DZ10&gt;0,ROUND((INDIRECT(ADDRESS(DZ10,$DZ$7,,,"ТаблицаСоответствия"))+EB10)*$DZ$8,0),)</f>
        <v>0</v>
      </c>
      <c r="EB10" s="9"/>
      <c r="EC10" s="12"/>
      <c r="ED10" s="9">
        <f ca="1">IF(EC10&gt;0,ROUND((INDIRECT(ADDRESS(EC10,$EC$7,,,"ТаблицаСоответствия"))+EE10)*$EC$8,0),)</f>
        <v>0</v>
      </c>
      <c r="EE10" s="9"/>
      <c r="EF10" s="12"/>
      <c r="EG10" s="9">
        <f ca="1">IF(EF10&gt;0,ROUND((INDIRECT(ADDRESS(EF10,$EF$7,,,"ТаблицаСоответствия"))+EH10)*$EF$8,0),)</f>
        <v>0</v>
      </c>
      <c r="EH10" s="9"/>
      <c r="EI10" s="169">
        <f ca="1">SUM(EG10,DI10,DL10,BJ10,BM10,BP10,BH10,BS10,BV10,BY10,CB10,CE10,CH10,CN10,CQ10,CT10,CW10,CZ10,DC10,DF10,CK10,DO10,DR10,DU10,DX10,EA10,ED10,)</f>
        <v>843.2</v>
      </c>
      <c r="EJ10" s="287" t="str">
        <f t="shared" ref="EJ10:EJ19" si="0">B10</f>
        <v>Сулейменов Рустам - Лупинос Миланья</v>
      </c>
      <c r="EK10" s="287"/>
      <c r="EL10" s="287"/>
      <c r="EM10" s="14">
        <f t="shared" ref="EM10:EM26" ca="1" si="1">IF(EI10&gt;0,RANK(EI10,$EI$10:$EI$35),0)</f>
        <v>1</v>
      </c>
    </row>
    <row r="11" spans="1:143" ht="15.75" thickBot="1" x14ac:dyDescent="0.3">
      <c r="A11" s="5">
        <f t="shared" ref="A11:A26" si="2">A10+1</f>
        <v>2</v>
      </c>
      <c r="B11" s="3" t="s">
        <v>16</v>
      </c>
      <c r="C11" s="12"/>
      <c r="D11" s="154">
        <f ca="1">IF(C11&gt;0,(INDIRECT(ADDRESS(C11,$C$7,,,"ТаблицаСоответствия"))+E11)*$C$8,0)</f>
        <v>0</v>
      </c>
      <c r="E11" s="32"/>
      <c r="F11" s="12"/>
      <c r="G11" s="154">
        <f ca="1">IF(F11&gt;0,(INDIRECT(ADDRESS(F11,$F$7,,,"ТаблицаСоответствия"))+H11)*$F$8,0)</f>
        <v>0</v>
      </c>
      <c r="H11" s="32"/>
      <c r="I11" s="12"/>
      <c r="J11" s="154">
        <f ca="1">IF(I11&gt;0,(INDIRECT(ADDRESS(I11,$I$7,,,"ТаблицаСоответствия"))+K11)*$I$8,0)</f>
        <v>0</v>
      </c>
      <c r="K11" s="32"/>
      <c r="L11" s="12">
        <v>70</v>
      </c>
      <c r="M11" s="154">
        <f ca="1">IF(L11&gt;0,(INDIRECT(ADDRESS(L11,$L$7,,,"ТаблицаСоответствия"))+N11)*$L$8,0)</f>
        <v>46.800000000000004</v>
      </c>
      <c r="N11" s="32"/>
      <c r="O11" s="12">
        <v>144</v>
      </c>
      <c r="P11" s="154">
        <f ca="1">IF(O11&gt;0,(INDIRECT(ADDRESS(O11,$O$7,,,"ТаблицаСоответствия"))+Q11)*$O$8,0)</f>
        <v>46.800000000000004</v>
      </c>
      <c r="Q11" s="32"/>
      <c r="R11" s="12"/>
      <c r="S11" s="154">
        <f ca="1">IF(R11&gt;0,(INDIRECT(ADDRESS(R11,$R$7,,,"ТаблицаСоответствия"))+T11)*$R$8,0)</f>
        <v>0</v>
      </c>
      <c r="T11" s="32"/>
      <c r="U11" s="12">
        <v>23</v>
      </c>
      <c r="V11" s="154">
        <f ca="1">IF(U11&gt;0,(INDIRECT(ADDRESS(U11,$U$7,,,"ТаблицаСоответствия"))+W11)*$U$8,0)</f>
        <v>22.400000000000002</v>
      </c>
      <c r="W11" s="32"/>
      <c r="X11" s="12">
        <v>2</v>
      </c>
      <c r="Y11" s="154">
        <f ca="1">IF(X11&gt;0,(INDIRECT(ADDRESS(X11,$X$7,,,"ТаблицаСоответствия"))+Z11)*$X$8,0)</f>
        <v>14</v>
      </c>
      <c r="Z11" s="32"/>
      <c r="AA11" s="12">
        <v>2</v>
      </c>
      <c r="AB11" s="154">
        <f ca="1">IF(AA11&gt;0,(INDIRECT(ADDRESS(AA11,$AA$7,,,"ТаблицаСоответствия"))+AC11)*$AA$8,0)</f>
        <v>42</v>
      </c>
      <c r="AC11" s="32"/>
      <c r="AD11" s="12">
        <v>2</v>
      </c>
      <c r="AE11" s="154">
        <f ca="1">IF(AD11&gt;0,(INDIRECT(ADDRESS(AD11,$AD$7,,,"ТаблицаСоответствия"))+AF11)*$AD$8,0)</f>
        <v>12</v>
      </c>
      <c r="AF11" s="32"/>
      <c r="AG11" s="12"/>
      <c r="AH11" s="154">
        <f ca="1">IF(AG11&gt;0,(INDIRECT(ADDRESS(AG11,$AG$7,,,"ТаблицаСоответствия"))+AI11)*$AG$8,0)</f>
        <v>0</v>
      </c>
      <c r="AI11" s="32"/>
      <c r="AJ11" s="12">
        <v>1</v>
      </c>
      <c r="AK11" s="154">
        <f ca="1">IF(AJ11&gt;0,(INDIRECT(ADDRESS(AJ11,$AJ$7,,,"ТаблицаСоответствия"))+AL11)*$AJ$8,0)</f>
        <v>12</v>
      </c>
      <c r="AL11" s="32"/>
      <c r="AM11" s="12">
        <v>161</v>
      </c>
      <c r="AN11" s="154">
        <f ca="1">IF(AM11&gt;0,(INDIRECT(ADDRESS(AM11,$AM$7,,,"ТаблицаСоответствия"))+AO11)*$AM$8,0)</f>
        <v>32.4</v>
      </c>
      <c r="AO11" s="32"/>
      <c r="AP11" s="12"/>
      <c r="AQ11" s="133">
        <f ca="1">IF(AP11&gt;0,(INDIRECT(ADDRESS(AP11,$AP$7,,,"ТаблицаСоответствия"))+AR11)*$AP$8,0)</f>
        <v>0</v>
      </c>
      <c r="AR11" s="32"/>
      <c r="AS11" s="12"/>
      <c r="AT11" s="133">
        <f ca="1">IF(AS11&gt;0,(INDIRECT(ADDRESS(AS11,$AS$7,,,"ТаблицаСоответствия"))+AU11)*$AS$8,0)</f>
        <v>0</v>
      </c>
      <c r="AU11" s="32"/>
      <c r="AV11" s="12"/>
      <c r="AW11" s="133">
        <f ca="1">IF(AV11&gt;0,(INDIRECT(ADDRESS(AV11,$AV$7,,,"ТаблицаСоответствия"))+AX11)*$AV$8,0)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68">
        <f ca="1">SUM(D11,G11,Y11,AB11,AE11,AW11,BC11,J11,M11,P11,S11,V11,AH11,AK11,AN11,AQ11,AT11,AZ11,BF11)</f>
        <v>228.40000000000003</v>
      </c>
      <c r="BI11" s="12"/>
      <c r="BJ11" s="32">
        <f ca="1">IF(BI11&gt;0,ROUND((INDIRECT(ADDRESS(BI11,$BI$7,,,"ТаблицаСоответствия"))+BK11)*$BI$8,0),)</f>
        <v>0</v>
      </c>
      <c r="BK11" s="32"/>
      <c r="BL11" s="12"/>
      <c r="BM11" s="32">
        <f ca="1">IF(BL11&gt;0,ROUND((INDIRECT(ADDRESS(BL11,$BL$7,,,"ТаблицаСоответствия"))+BN11)*$BL$8,0),)</f>
        <v>0</v>
      </c>
      <c r="BN11" s="32"/>
      <c r="BO11" s="12"/>
      <c r="BP11" s="32">
        <f ca="1">IF(BO11&gt;0,ROUND((INDIRECT(ADDRESS(BO11,$BO$7,,,"ТаблицаСоответствия"))+BQ11)*$BO$8,0),)</f>
        <v>0</v>
      </c>
      <c r="BQ11" s="32"/>
      <c r="BR11" s="12"/>
      <c r="BS11" s="32">
        <f ca="1">IF(BR11&gt;0,ROUND((INDIRECT(ADDRESS(BR11,$BR$7,,,"ТаблицаСоответствия"))+BT11)*$BR$8,0),)</f>
        <v>0</v>
      </c>
      <c r="BT11" s="32"/>
      <c r="BU11" s="12"/>
      <c r="BV11" s="32">
        <f ca="1">IF(BU11&gt;0,ROUND((INDIRECT(ADDRESS(BU11,$BU$7,,,"ТаблицаСоответствия"))+BW11)*$BU$8,0),)</f>
        <v>0</v>
      </c>
      <c r="BW11" s="32"/>
      <c r="BX11" s="12"/>
      <c r="BY11" s="32">
        <f ca="1">IF(BX11&gt;0,ROUND((INDIRECT(ADDRESS(BX11,$BX$7,,,"ТаблицаСоответствия"))+BZ11)*$BX$8,0),)</f>
        <v>0</v>
      </c>
      <c r="BZ11" s="32"/>
      <c r="CA11" s="12"/>
      <c r="CB11" s="32">
        <f ca="1">IF(CA11&gt;0,ROUND((INDIRECT(ADDRESS(CA11,$CA$7,,,"ТаблицаСоответствия"))+CC11)*$CA$8,0),)</f>
        <v>0</v>
      </c>
      <c r="CC11" s="32"/>
      <c r="CD11" s="12"/>
      <c r="CE11" s="32">
        <f ca="1">IF(CD11&gt;0,ROUND((INDIRECT(ADDRESS(CD11,$CD$7,,,"ТаблицаСоответствия"))+CF11)*$CD$8,0),)</f>
        <v>0</v>
      </c>
      <c r="CF11" s="32"/>
      <c r="CG11" s="12"/>
      <c r="CH11" s="32">
        <f ca="1">IF(CG11&gt;0,ROUND((INDIRECT(ADDRESS(CG11,$CG$7,,,"ТаблицаСоответствия"))+CI11)*$CG$8,0),)</f>
        <v>0</v>
      </c>
      <c r="CI11" s="32"/>
      <c r="CJ11" s="12"/>
      <c r="CK11" s="9">
        <f ca="1">IF(CJ11&gt;0,ROUND((INDIRECT(ADDRESS(CJ11,$CJ$7,,,"ТаблицаСоответствия"))+CL11)*$CJ$8,0),)</f>
        <v>0</v>
      </c>
      <c r="CL11" s="32"/>
      <c r="CM11" s="12"/>
      <c r="CN11" s="9">
        <f ca="1">IF(CM11&gt;0,ROUND((INDIRECT(ADDRESS(CM11,$CM$7,,,"ТаблицаСоответствия"))+CO11)*$CM$8,0),)</f>
        <v>0</v>
      </c>
      <c r="CO11" s="32"/>
      <c r="CP11" s="12"/>
      <c r="CQ11" s="9">
        <f ca="1">IF(CP11&gt;0,ROUND((INDIRECT(ADDRESS(CP11,$CP$7,,,"ТаблицаСоответствия"))+CR11)*$CP$8,0),)</f>
        <v>0</v>
      </c>
      <c r="CR11" s="32"/>
      <c r="CS11" s="12"/>
      <c r="CT11" s="9">
        <f ca="1">IF(CS11&gt;0,ROUND((INDIRECT(ADDRESS(CS11,$CS$7,,,"ТаблицаСоответствия"))+CU11)*$CS$8,0),)</f>
        <v>0</v>
      </c>
      <c r="CU11" s="32"/>
      <c r="CV11" s="12"/>
      <c r="CW11" s="9">
        <f ca="1">IF(CV11&gt;0,ROUND((INDIRECT(ADDRESS(CV11,$CV$7,,,"ТаблицаСоответствия"))+CX11)*$CV$8,0),)</f>
        <v>0</v>
      </c>
      <c r="CX11" s="32"/>
      <c r="CY11" s="12"/>
      <c r="CZ11" s="9">
        <f ca="1">IF(CY11&gt;0,ROUND((INDIRECT(ADDRESS(CY11,$CY$7,,,"ТаблицаСоответствия"))+DA11)*$CY$8,0),)</f>
        <v>0</v>
      </c>
      <c r="DA11" s="32"/>
      <c r="DB11" s="12"/>
      <c r="DC11" s="9">
        <f ca="1">IF(DB11&gt;0,ROUND((INDIRECT(ADDRESS(DB11,$DB$7,,,"ТаблицаСоответствия"))+DD11)*$DB$8,0),)</f>
        <v>0</v>
      </c>
      <c r="DD11" s="32"/>
      <c r="DE11" s="12"/>
      <c r="DF11" s="9">
        <f ca="1">IF(DE11&gt;0,ROUND((INDIRECT(ADDRESS(DE11,$DE$7,,,"ТаблицаСоответствия"))+DG11)*$DE$8,0),)</f>
        <v>0</v>
      </c>
      <c r="DG11" s="32"/>
      <c r="DH11" s="12"/>
      <c r="DI11" s="9">
        <f ca="1">IF(DH11&gt;0,ROUND((INDIRECT(ADDRESS(DH11,$DH$7,,,"ТаблицаСоответствия"))+DJ11)*$DH$8,0),)</f>
        <v>0</v>
      </c>
      <c r="DJ11" s="32"/>
      <c r="DK11" s="12"/>
      <c r="DL11" s="9">
        <f ca="1">IF(DK11&gt;0,ROUND((INDIRECT(ADDRESS(DK11,$DK$7,,,"ТаблицаСоответствия"))+DM11)*$DK$8,0),)</f>
        <v>0</v>
      </c>
      <c r="DM11" s="32"/>
      <c r="DN11" s="12"/>
      <c r="DO11" s="9">
        <f ca="1">IF(DN11&gt;0,ROUND((INDIRECT(ADDRESS(DN11,$DN$7,,,"ТаблицаСоответствия"))+DP11)*$DN$8,0),)</f>
        <v>0</v>
      </c>
      <c r="DP11" s="32"/>
      <c r="DQ11" s="12"/>
      <c r="DR11" s="9">
        <f ca="1">IF(DQ11&gt;0,ROUND((INDIRECT(ADDRESS(DQ11,$DQ$7,,,"ТаблицаСоответствия"))+DS11)*$DQ$8,0),)</f>
        <v>0</v>
      </c>
      <c r="DS11" s="32">
        <v>1</v>
      </c>
      <c r="DT11" s="12"/>
      <c r="DU11" s="9">
        <f ca="1">IF(DT11&gt;0,ROUND((INDIRECT(ADDRESS(DT11,$DT$7,,,"ТаблицаСоответствия"))+DV11)*$DT$8,0),)</f>
        <v>0</v>
      </c>
      <c r="DV11" s="32"/>
      <c r="DW11" s="12"/>
      <c r="DX11" s="9">
        <f ca="1">IF(DW11&gt;0,ROUND((INDIRECT(ADDRESS(DW11,$DW$7,,,"ТаблицаСоответствия"))+DY11)*$DW$8,0),)</f>
        <v>0</v>
      </c>
      <c r="DY11" s="32"/>
      <c r="DZ11" s="12"/>
      <c r="EA11" s="9">
        <f ca="1">IF(DZ11&gt;0,ROUND((INDIRECT(ADDRESS(DZ11,$DZ$7,,,"ТаблицаСоответствия"))+EB11)*$DZ$8,0),)</f>
        <v>0</v>
      </c>
      <c r="EB11" s="32"/>
      <c r="EC11" s="12"/>
      <c r="ED11" s="9">
        <f ca="1">IF(EC11&gt;0,ROUND((INDIRECT(ADDRESS(EC11,$EC$7,,,"ТаблицаСоответствия"))+EE11)*$EC$8,0),)</f>
        <v>0</v>
      </c>
      <c r="EE11" s="32"/>
      <c r="EF11" s="12"/>
      <c r="EG11" s="9">
        <f ca="1">IF(EF11&gt;0,ROUND((INDIRECT(ADDRESS(EF11,$EF$7,,,"ТаблицаСоответствия"))+EH11)*$EF$8,0),)</f>
        <v>0</v>
      </c>
      <c r="EH11" s="32"/>
      <c r="EI11" s="169">
        <f ca="1">SUM(EG11,DI11,DL11,BJ11,BM11,BP11,BH11,BS11,BV11,BY11,CB11,CE11,CH11,CN11,CQ11,CT11,CW11,CZ11,DC11,DF11,CK11,DO11,DR11,DU11,DX11,EA11,ED11,)</f>
        <v>228.40000000000003</v>
      </c>
      <c r="EJ11" s="287" t="str">
        <f t="shared" si="0"/>
        <v>Зеленовский Иван - Долгова Полина</v>
      </c>
      <c r="EK11" s="287"/>
      <c r="EL11" s="287"/>
      <c r="EM11" s="14">
        <f t="shared" ca="1" si="1"/>
        <v>2</v>
      </c>
    </row>
    <row r="12" spans="1:143" ht="15.75" thickBot="1" x14ac:dyDescent="0.3">
      <c r="A12" s="5">
        <f t="shared" si="2"/>
        <v>3</v>
      </c>
      <c r="B12" s="43" t="s">
        <v>14</v>
      </c>
      <c r="C12" s="12"/>
      <c r="D12" s="154">
        <f ca="1">IF(C12&gt;0,(INDIRECT(ADDRESS(C12,$C$7,,,"ТаблицаСоответствия"))+E12)*$C$8,0)</f>
        <v>0</v>
      </c>
      <c r="E12" s="32"/>
      <c r="F12" s="12"/>
      <c r="G12" s="154">
        <f ca="1">IF(F12&gt;0,(INDIRECT(ADDRESS(F12,$F$7,,,"ТаблицаСоответствия"))+H12)*$F$8,0)</f>
        <v>0</v>
      </c>
      <c r="H12" s="32"/>
      <c r="I12" s="12"/>
      <c r="J12" s="154">
        <f ca="1">IF(I12&gt;0,(INDIRECT(ADDRESS(I12,$I$7,,,"ТаблицаСоответствия"))+K12)*$I$8,0)</f>
        <v>0</v>
      </c>
      <c r="K12" s="32"/>
      <c r="L12" s="12"/>
      <c r="M12" s="154">
        <f ca="1">IF(L12&gt;0,(INDIRECT(ADDRESS(L12,$L$7,,,"ТаблицаСоответствия"))+N12)*$L$8,0)</f>
        <v>0</v>
      </c>
      <c r="N12" s="32"/>
      <c r="O12" s="12"/>
      <c r="P12" s="154">
        <f ca="1">IF(O12&gt;0,(INDIRECT(ADDRESS(O12,$O$7,,,"ТаблицаСоответствия"))+Q12)*$O$8,0)</f>
        <v>0</v>
      </c>
      <c r="Q12" s="32"/>
      <c r="R12" s="12"/>
      <c r="S12" s="154">
        <f ca="1">IF(R12&gt;0,(INDIRECT(ADDRESS(R12,$R$7,,,"ТаблицаСоответствия"))+T12)*$R$8,0)</f>
        <v>0</v>
      </c>
      <c r="T12" s="32"/>
      <c r="U12" s="12">
        <v>16</v>
      </c>
      <c r="V12" s="154">
        <f ca="1">IF(U12&gt;0,(INDIRECT(ADDRESS(U12,$U$7,,,"ТаблицаСоответствия"))+W12)*$U$8,0)</f>
        <v>48</v>
      </c>
      <c r="W12" s="32"/>
      <c r="X12" s="12">
        <v>3</v>
      </c>
      <c r="Y12" s="154">
        <f ca="1">IF(X12&gt;0,(INDIRECT(ADDRESS(X12,$X$7,,,"ТаблицаСоответствия"))+Z12)*$X$8,0)</f>
        <v>11.2</v>
      </c>
      <c r="Z12" s="32"/>
      <c r="AA12" s="12"/>
      <c r="AB12" s="154">
        <f ca="1">IF(AA12&gt;0,(INDIRECT(ADDRESS(AA12,$AA$7,,,"ТаблицаСоответствия"))+AC12)*$AA$8,0)</f>
        <v>0</v>
      </c>
      <c r="AC12" s="32"/>
      <c r="AD12" s="12"/>
      <c r="AE12" s="154">
        <f ca="1">IF(AD12&gt;0,(INDIRECT(ADDRESS(AD12,$AD$7,,,"ТаблицаСоответствия"))+AF12)*$AD$8,0)</f>
        <v>0</v>
      </c>
      <c r="AF12" s="32"/>
      <c r="AG12" s="12"/>
      <c r="AH12" s="154">
        <f ca="1">IF(AG12&gt;0,(INDIRECT(ADDRESS(AG12,$AG$7,,,"ТаблицаСоответствия"))+AI12)*$AG$8,0)</f>
        <v>0</v>
      </c>
      <c r="AI12" s="32"/>
      <c r="AJ12" s="12">
        <v>3</v>
      </c>
      <c r="AK12" s="154">
        <f ca="1">IF(AJ12&gt;0,(INDIRECT(ADDRESS(AJ12,$AJ$7,,,"ТаблицаСоответствия"))+AL12)*$AJ$8,0)</f>
        <v>8</v>
      </c>
      <c r="AL12" s="32"/>
      <c r="AM12" s="12"/>
      <c r="AN12" s="154">
        <f ca="1">IF(AM12&gt;0,(INDIRECT(ADDRESS(AM12,$AM$7,,,"ТаблицаСоответствия"))+AO12)*$AM$8,0)</f>
        <v>0</v>
      </c>
      <c r="AO12" s="32"/>
      <c r="AP12" s="12"/>
      <c r="AQ12" s="133">
        <f ca="1">IF(AP12&gt;0,(INDIRECT(ADDRESS(AP12,$AP$7,,,"ТаблицаСоответствия"))+AR12)*$AP$8,0)</f>
        <v>0</v>
      </c>
      <c r="AR12" s="32"/>
      <c r="AS12" s="12"/>
      <c r="AT12" s="133">
        <f ca="1">IF(AS12&gt;0,(INDIRECT(ADDRESS(AS12,$AS$7,,,"ТаблицаСоответствия"))+AU12)*$AS$8,0)</f>
        <v>0</v>
      </c>
      <c r="AU12" s="32"/>
      <c r="AV12" s="12"/>
      <c r="AW12" s="133">
        <f ca="1">IF(AV12&gt;0,(INDIRECT(ADDRESS(AV12,$AV$7,,,"ТаблицаСоответствия"))+AX12)*$AV$8,0)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168">
        <f ca="1">SUM(D12,G12,Y12,AB12,AE12,AW12,BC12,J12,M12,P12,S12,V12,AH12,AK12,AN12,AQ12,AT12,AZ12,BF12)</f>
        <v>67.2</v>
      </c>
      <c r="BI12" s="12"/>
      <c r="BJ12" s="32">
        <f ca="1">IF(BI12&gt;0,ROUND((INDIRECT(ADDRESS(BI12,$BI$7,,,"ТаблицаСоответствия"))+BK12)*$BI$8,0),)</f>
        <v>0</v>
      </c>
      <c r="BK12" s="32"/>
      <c r="BL12" s="12"/>
      <c r="BM12" s="32">
        <f ca="1">IF(BL12&gt;0,ROUND((INDIRECT(ADDRESS(BL12,$BL$7,,,"ТаблицаСоответствия"))+BN12)*$BL$8,0),)</f>
        <v>0</v>
      </c>
      <c r="BN12" s="32"/>
      <c r="BO12" s="12"/>
      <c r="BP12" s="32">
        <f ca="1">IF(BO12&gt;0,ROUND((INDIRECT(ADDRESS(BO12,$BO$7,,,"ТаблицаСоответствия"))+BQ12)*$BO$8,0),)</f>
        <v>0</v>
      </c>
      <c r="BQ12" s="32"/>
      <c r="BR12" s="12"/>
      <c r="BS12" s="32">
        <f ca="1">IF(BR12&gt;0,ROUND((INDIRECT(ADDRESS(BR12,$BR$7,,,"ТаблицаСоответствия"))+BT12)*$BR$8,0),)</f>
        <v>0</v>
      </c>
      <c r="BT12" s="32"/>
      <c r="BU12" s="12"/>
      <c r="BV12" s="32">
        <f ca="1">IF(BU12&gt;0,ROUND((INDIRECT(ADDRESS(BU12,$BU$7,,,"ТаблицаСоответствия"))+BW12)*$BU$8,0),)</f>
        <v>0</v>
      </c>
      <c r="BW12" s="32"/>
      <c r="BX12" s="12"/>
      <c r="BY12" s="32">
        <f ca="1">IF(BX12&gt;0,ROUND((INDIRECT(ADDRESS(BX12,$BX$7,,,"ТаблицаСоответствия"))+BZ12)*$BX$8,0),)</f>
        <v>0</v>
      </c>
      <c r="BZ12" s="32"/>
      <c r="CA12" s="12"/>
      <c r="CB12" s="32">
        <f ca="1">IF(CA12&gt;0,ROUND((INDIRECT(ADDRESS(CA12,$CA$7,,,"ТаблицаСоответствия"))+CC12)*$CA$8,0),)</f>
        <v>0</v>
      </c>
      <c r="CC12" s="32"/>
      <c r="CD12" s="12"/>
      <c r="CE12" s="32">
        <f ca="1">IF(CD12&gt;0,ROUND((INDIRECT(ADDRESS(CD12,$CD$7,,,"ТаблицаСоответствия"))+CF12)*$CD$8,0),)</f>
        <v>0</v>
      </c>
      <c r="CF12" s="32"/>
      <c r="CG12" s="12"/>
      <c r="CH12" s="32">
        <f ca="1">IF(CG12&gt;0,ROUND((INDIRECT(ADDRESS(CG12,$CG$7,,,"ТаблицаСоответствия"))+CI12)*$CG$8,0),)</f>
        <v>0</v>
      </c>
      <c r="CI12" s="32"/>
      <c r="CJ12" s="12"/>
      <c r="CK12" s="9">
        <f ca="1">IF(CJ12&gt;0,ROUND((INDIRECT(ADDRESS(CJ12,$CJ$7,,,"ТаблицаСоответствия"))+CL12)*$CJ$8,0),)</f>
        <v>0</v>
      </c>
      <c r="CL12" s="9"/>
      <c r="CM12" s="12"/>
      <c r="CN12" s="9">
        <f ca="1">IF(CM12&gt;0,ROUND((INDIRECT(ADDRESS(CM12,$CM$7,,,"ТаблицаСоответствия"))+CO12)*$CM$8,0),)</f>
        <v>0</v>
      </c>
      <c r="CO12" s="9"/>
      <c r="CP12" s="12"/>
      <c r="CQ12" s="9">
        <f ca="1">IF(CP12&gt;0,ROUND((INDIRECT(ADDRESS(CP12,$CP$7,,,"ТаблицаСоответствия"))+CR12)*$CP$8,0),)</f>
        <v>0</v>
      </c>
      <c r="CR12" s="9"/>
      <c r="CS12" s="12"/>
      <c r="CT12" s="9">
        <f ca="1">IF(CS12&gt;0,ROUND((INDIRECT(ADDRESS(CS12,$CS$7,,,"ТаблицаСоответствия"))+CU12)*$CS$8,0),)</f>
        <v>0</v>
      </c>
      <c r="CU12" s="9"/>
      <c r="CV12" s="12"/>
      <c r="CW12" s="9">
        <f ca="1">IF(CV12&gt;0,ROUND((INDIRECT(ADDRESS(CV12,$CV$7,,,"ТаблицаСоответствия"))+CX12)*$CV$8,0),)</f>
        <v>0</v>
      </c>
      <c r="CX12" s="9"/>
      <c r="CY12" s="12"/>
      <c r="CZ12" s="9">
        <f ca="1">IF(CY12&gt;0,ROUND((INDIRECT(ADDRESS(CY12,$CY$7,,,"ТаблицаСоответствия"))+DA12)*$CY$8,0),)</f>
        <v>0</v>
      </c>
      <c r="DA12" s="9"/>
      <c r="DB12" s="12"/>
      <c r="DC12" s="9">
        <f ca="1">IF(DB12&gt;0,ROUND((INDIRECT(ADDRESS(DB12,$DB$7,,,"ТаблицаСоответствия"))+DD12)*$DB$8,0),)</f>
        <v>0</v>
      </c>
      <c r="DD12" s="9"/>
      <c r="DE12" s="12"/>
      <c r="DF12" s="9">
        <f ca="1">IF(DE12&gt;0,ROUND((INDIRECT(ADDRESS(DE12,$DE$7,,,"ТаблицаСоответствия"))+DG12)*$DE$8,0),)</f>
        <v>0</v>
      </c>
      <c r="DG12" s="9"/>
      <c r="DH12" s="12"/>
      <c r="DI12" s="9">
        <f ca="1">IF(DH12&gt;0,ROUND((INDIRECT(ADDRESS(DH12,$DH$7,,,"ТаблицаСоответствия"))+DJ12)*$DH$8,0),)</f>
        <v>0</v>
      </c>
      <c r="DJ12" s="9"/>
      <c r="DK12" s="12"/>
      <c r="DL12" s="9">
        <f ca="1">IF(DK12&gt;0,ROUND((INDIRECT(ADDRESS(DK12,$DK$7,,,"ТаблицаСоответствия"))+DM12)*$DK$8,0),)</f>
        <v>0</v>
      </c>
      <c r="DM12" s="9"/>
      <c r="DN12" s="12"/>
      <c r="DO12" s="9">
        <f ca="1">IF(DN12&gt;0,ROUND((INDIRECT(ADDRESS(DN12,$DN$7,,,"ТаблицаСоответствия"))+DP12)*$DN$8,0),)</f>
        <v>0</v>
      </c>
      <c r="DP12" s="9"/>
      <c r="DQ12" s="12"/>
      <c r="DR12" s="9">
        <f ca="1">IF(DQ12&gt;0,ROUND((INDIRECT(ADDRESS(DQ12,$DQ$7,,,"ТаблицаСоответствия"))+DS12)*$DQ$8,0),)</f>
        <v>0</v>
      </c>
      <c r="DS12" s="9"/>
      <c r="DT12" s="12"/>
      <c r="DU12" s="9">
        <f ca="1">IF(DT12&gt;0,ROUND((INDIRECT(ADDRESS(DT12,$DT$7,,,"ТаблицаСоответствия"))+DV12)*$DT$8,0),)</f>
        <v>0</v>
      </c>
      <c r="DV12" s="9"/>
      <c r="DW12" s="12"/>
      <c r="DX12" s="9">
        <f ca="1">IF(DW12&gt;0,ROUND((INDIRECT(ADDRESS(DW12,$DW$7,,,"ТаблицаСоответствия"))+DY12)*$DW$8,0),)</f>
        <v>0</v>
      </c>
      <c r="DY12" s="9"/>
      <c r="DZ12" s="12"/>
      <c r="EA12" s="9">
        <f ca="1">IF(DZ12&gt;0,ROUND((INDIRECT(ADDRESS(DZ12,$DZ$7,,,"ТаблицаСоответствия"))+EB12)*$DZ$8,0),)</f>
        <v>0</v>
      </c>
      <c r="EB12" s="9"/>
      <c r="EC12" s="12"/>
      <c r="ED12" s="9">
        <f ca="1">IF(EC12&gt;0,ROUND((INDIRECT(ADDRESS(EC12,$EC$7,,,"ТаблицаСоответствия"))+EE12)*$EC$8,0),)</f>
        <v>0</v>
      </c>
      <c r="EE12" s="9"/>
      <c r="EF12" s="12"/>
      <c r="EG12" s="9">
        <f ca="1">IF(EF12&gt;0,ROUND((INDIRECT(ADDRESS(EF12,$EF$7,,,"ТаблицаСоответствия"))+EH12)*$EF$8,0),)</f>
        <v>0</v>
      </c>
      <c r="EH12" s="9"/>
      <c r="EI12" s="169">
        <f ca="1">SUM(EG12,DI12,DL12,BJ12,BM12,BP12,BH12,BS12,BV12,BY12,CB12,CE12,CH12,CN12,CQ12,CT12,CW12,CZ12,DC12,DF12,CK12,DO12,DR12,DU12,DX12,EA12,ED12,)</f>
        <v>67.2</v>
      </c>
      <c r="EJ12" s="287" t="str">
        <f t="shared" si="0"/>
        <v>Бахтов Денис - Дорофеева Софья</v>
      </c>
      <c r="EK12" s="287"/>
      <c r="EL12" s="287"/>
      <c r="EM12" s="14">
        <f t="shared" ca="1" si="1"/>
        <v>3</v>
      </c>
    </row>
    <row r="13" spans="1:143" x14ac:dyDescent="0.25">
      <c r="A13" s="79">
        <f t="shared" si="2"/>
        <v>4</v>
      </c>
      <c r="B13" s="31" t="s">
        <v>45</v>
      </c>
      <c r="C13" s="12"/>
      <c r="D13" s="154">
        <f ca="1">IF(C13&gt;0,(INDIRECT(ADDRESS(C13,$C$7,,,"ТаблицаСоответствия"))+E13)*$C$8,0)</f>
        <v>0</v>
      </c>
      <c r="E13" s="32"/>
      <c r="F13" s="12"/>
      <c r="G13" s="154">
        <f ca="1">IF(F13&gt;0,(INDIRECT(ADDRESS(F13,$F$7,,,"ТаблицаСоответствия"))+H13)*$F$8,0)</f>
        <v>0</v>
      </c>
      <c r="H13" s="32"/>
      <c r="I13" s="12"/>
      <c r="J13" s="154">
        <f ca="1">IF(I13&gt;0,(INDIRECT(ADDRESS(I13,$I$7,,,"ТаблицаСоответствия"))+K13)*$I$8,0)</f>
        <v>0</v>
      </c>
      <c r="K13" s="32"/>
      <c r="L13" s="12"/>
      <c r="M13" s="154">
        <f ca="1">IF(L13&gt;0,(INDIRECT(ADDRESS(L13,$L$7,,,"ТаблицаСоответствия"))+N13)*$L$8,0)</f>
        <v>0</v>
      </c>
      <c r="N13" s="32"/>
      <c r="O13" s="12"/>
      <c r="P13" s="154">
        <f ca="1">IF(O13&gt;0,(INDIRECT(ADDRESS(O13,$O$7,,,"ТаблицаСоответствия"))+Q13)*$O$8,0)</f>
        <v>0</v>
      </c>
      <c r="Q13" s="32"/>
      <c r="R13" s="12"/>
      <c r="S13" s="154">
        <f ca="1">IF(R13&gt;0,(INDIRECT(ADDRESS(R13,$R$7,,,"ТаблицаСоответствия"))+T13)*$R$8,0)</f>
        <v>0</v>
      </c>
      <c r="T13" s="32"/>
      <c r="U13" s="12"/>
      <c r="V13" s="154">
        <f ca="1">IF(U13&gt;0,(INDIRECT(ADDRESS(U13,$U$7,,,"ТаблицаСоответствия"))+W13)*$U$8,0)</f>
        <v>0</v>
      </c>
      <c r="W13" s="32"/>
      <c r="X13" s="12">
        <v>5</v>
      </c>
      <c r="Y13" s="154">
        <f ca="1">IF(X13&gt;0,(INDIRECT(ADDRESS(X13,$X$7,,,"ТаблицаСоответствия"))+Z13)*$X$8,0)</f>
        <v>5.6</v>
      </c>
      <c r="Z13" s="32"/>
      <c r="AA13" s="12">
        <v>5</v>
      </c>
      <c r="AB13" s="154">
        <f ca="1">IF(AA13&gt;0,(INDIRECT(ADDRESS(AA13,$AA$7,,,"ТаблицаСоответствия"))+AC13)*$AA$8,0)</f>
        <v>25.2</v>
      </c>
      <c r="AC13" s="32"/>
      <c r="AD13" s="12">
        <v>5</v>
      </c>
      <c r="AE13" s="154">
        <f ca="1">IF(AD13&gt;0,(INDIRECT(ADDRESS(AD13,$AD$7,,,"ТаблицаСоответствия"))+AF13)*$AD$8,0)</f>
        <v>4.8</v>
      </c>
      <c r="AF13" s="32"/>
      <c r="AG13" s="12"/>
      <c r="AH13" s="154">
        <f ca="1">IF(AG13&gt;0,(INDIRECT(ADDRESS(AG13,$AG$7,,,"ТаблицаСоответствия"))+AI13)*$AG$8,0)</f>
        <v>0</v>
      </c>
      <c r="AI13" s="32"/>
      <c r="AJ13" s="12">
        <v>5</v>
      </c>
      <c r="AK13" s="154">
        <f ca="1">IF(AJ13&gt;0,(INDIRECT(ADDRESS(AJ13,$AJ$7,,,"ТаблицаСоответствия"))+AL13)*$AJ$8,0)</f>
        <v>4</v>
      </c>
      <c r="AL13" s="32"/>
      <c r="AM13" s="12"/>
      <c r="AN13" s="154">
        <f ca="1">IF(AM13&gt;0,(INDIRECT(ADDRESS(AM13,$AM$7,,,"ТаблицаСоответствия"))+AO13)*$AM$8,0)</f>
        <v>0</v>
      </c>
      <c r="AO13" s="32"/>
      <c r="AP13" s="37"/>
      <c r="AQ13" s="166">
        <f ca="1">IF(AP13&gt;0,(INDIRECT(ADDRESS(AP13,$AP$7,,,"ТаблицаСоответствия"))+AR13)*$AP$8,0)</f>
        <v>0</v>
      </c>
      <c r="AR13" s="63"/>
      <c r="AS13" s="37"/>
      <c r="AT13" s="166">
        <f ca="1">IF(AS13&gt;0,(INDIRECT(ADDRESS(AS13,$AS$7,,,"ТаблицаСоответствия"))+AU13)*$AS$8,0)</f>
        <v>0</v>
      </c>
      <c r="AU13" s="63"/>
      <c r="AV13" s="37"/>
      <c r="AW13" s="166">
        <f ca="1">IF(AV13&gt;0,(INDIRECT(ADDRESS(AV13,$AV$7,,,"ТаблицаСоответствия"))+AX13)*$AV$8,0)</f>
        <v>0</v>
      </c>
      <c r="AX13" s="63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68">
        <f ca="1">SUM(D13,G13,Y13,AB13,AE13,AW13,BC13,J13,M13,P13,S13,V13,AH13,AK13,AN13,AQ13,AT13,AZ13,BF13)</f>
        <v>39.599999999999994</v>
      </c>
      <c r="BI13" s="12"/>
      <c r="BJ13" s="32">
        <f ca="1">IF(BI13&gt;0,ROUND((INDIRECT(ADDRESS(BI13,$BI$7,,,"ТаблицаСоответствия"))+BK13)*$BI$8,0),)</f>
        <v>0</v>
      </c>
      <c r="BK13" s="32"/>
      <c r="BL13" s="12"/>
      <c r="BM13" s="32">
        <f ca="1">IF(BL13&gt;0,ROUND((INDIRECT(ADDRESS(BL13,$BL$7,,,"ТаблицаСоответствия"))+BN13)*$BL$8,0),)</f>
        <v>0</v>
      </c>
      <c r="BN13" s="32"/>
      <c r="BO13" s="12"/>
      <c r="BP13" s="32">
        <f ca="1">IF(BO13&gt;0,ROUND((INDIRECT(ADDRESS(BO13,$BO$7,,,"ТаблицаСоответствия"))+BQ13)*$BO$8,0),)</f>
        <v>0</v>
      </c>
      <c r="BQ13" s="32"/>
      <c r="BR13" s="12"/>
      <c r="BS13" s="32">
        <f ca="1">IF(BR13&gt;0,ROUND((INDIRECT(ADDRESS(BR13,$BR$7,,,"ТаблицаСоответствия"))+BT13)*$BR$8,0),)</f>
        <v>0</v>
      </c>
      <c r="BT13" s="32"/>
      <c r="BU13" s="12"/>
      <c r="BV13" s="32">
        <f ca="1">IF(BU13&gt;0,ROUND((INDIRECT(ADDRESS(BU13,$BU$7,,,"ТаблицаСоответствия"))+BW13)*$BU$8,0),)</f>
        <v>0</v>
      </c>
      <c r="BW13" s="32"/>
      <c r="BX13" s="12"/>
      <c r="BY13" s="32">
        <f ca="1">IF(BX13&gt;0,ROUND((INDIRECT(ADDRESS(BX13,$BX$7,,,"ТаблицаСоответствия"))+BZ13)*$BX$8,0),)</f>
        <v>0</v>
      </c>
      <c r="BZ13" s="32"/>
      <c r="CA13" s="12"/>
      <c r="CB13" s="32">
        <f ca="1">IF(CA13&gt;0,ROUND((INDIRECT(ADDRESS(CA13,$CA$7,,,"ТаблицаСоответствия"))+CC13)*$CA$8,0),)</f>
        <v>0</v>
      </c>
      <c r="CC13" s="32"/>
      <c r="CD13" s="12"/>
      <c r="CE13" s="32">
        <f ca="1">IF(CD13&gt;0,ROUND((INDIRECT(ADDRESS(CD13,$CD$7,,,"ТаблицаСоответствия"))+CF13)*$CD$8,0),)</f>
        <v>0</v>
      </c>
      <c r="CF13" s="32"/>
      <c r="CG13" s="12"/>
      <c r="CH13" s="32">
        <f ca="1">IF(CG13&gt;0,ROUND((INDIRECT(ADDRESS(CG13,$CG$7,,,"ТаблицаСоответствия"))+CI13)*$CG$8,0),)</f>
        <v>0</v>
      </c>
      <c r="CI13" s="32"/>
      <c r="CJ13" s="12"/>
      <c r="CK13" s="9">
        <f ca="1">IF(CJ13&gt;0,ROUND((INDIRECT(ADDRESS(CJ13,$CJ$7,,,"ТаблицаСоответствия"))+CL13)*$CJ$8,0),)</f>
        <v>0</v>
      </c>
      <c r="CL13" s="9"/>
      <c r="CM13" s="12"/>
      <c r="CN13" s="9">
        <f ca="1">IF(CM13&gt;0,ROUND((INDIRECT(ADDRESS(CM13,$CM$7,,,"ТаблицаСоответствия"))+CO13)*$CM$8,0),)</f>
        <v>0</v>
      </c>
      <c r="CO13" s="9"/>
      <c r="CP13" s="12"/>
      <c r="CQ13" s="9">
        <f ca="1">IF(CP13&gt;0,ROUND((INDIRECT(ADDRESS(CP13,$CP$7,,,"ТаблицаСоответствия"))+CR13)*$CP$8,0),)</f>
        <v>0</v>
      </c>
      <c r="CR13" s="9"/>
      <c r="CS13" s="12"/>
      <c r="CT13" s="9">
        <f ca="1">IF(CS13&gt;0,ROUND((INDIRECT(ADDRESS(CS13,$CS$7,,,"ТаблицаСоответствия"))+CU13)*$CS$8,0),)</f>
        <v>0</v>
      </c>
      <c r="CU13" s="9"/>
      <c r="CV13" s="12"/>
      <c r="CW13" s="9">
        <f ca="1">IF(CV13&gt;0,ROUND((INDIRECT(ADDRESS(CV13,$CV$7,,,"ТаблицаСоответствия"))+CX13)*$CV$8,0),)</f>
        <v>0</v>
      </c>
      <c r="CX13" s="9"/>
      <c r="CY13" s="12"/>
      <c r="CZ13" s="9">
        <f ca="1">IF(CY13&gt;0,ROUND((INDIRECT(ADDRESS(CY13,$CY$7,,,"ТаблицаСоответствия"))+DA13)*$CY$8,0),)</f>
        <v>0</v>
      </c>
      <c r="DA13" s="9"/>
      <c r="DB13" s="12"/>
      <c r="DC13" s="9">
        <f ca="1">IF(DB13&gt;0,ROUND((INDIRECT(ADDRESS(DB13,$DB$7,,,"ТаблицаСоответствия"))+DD13)*$DB$8,0),)</f>
        <v>0</v>
      </c>
      <c r="DD13" s="9"/>
      <c r="DE13" s="12"/>
      <c r="DF13" s="9">
        <f ca="1">IF(DE13&gt;0,ROUND((INDIRECT(ADDRESS(DE13,$DE$7,,,"ТаблицаСоответствия"))+DG13)*$DE$8,0),)</f>
        <v>0</v>
      </c>
      <c r="DG13" s="9"/>
      <c r="DH13" s="12"/>
      <c r="DI13" s="9">
        <f ca="1">IF(DH13&gt;0,ROUND((INDIRECT(ADDRESS(DH13,$DH$7,,,"ТаблицаСоответствия"))+DJ13)*$DH$8,0),)</f>
        <v>0</v>
      </c>
      <c r="DJ13" s="9"/>
      <c r="DK13" s="12"/>
      <c r="DL13" s="9">
        <f ca="1">IF(DK13&gt;0,ROUND((INDIRECT(ADDRESS(DK13,$DK$7,,,"ТаблицаСоответствия"))+DM13)*$DK$8,0),)</f>
        <v>0</v>
      </c>
      <c r="DM13" s="9"/>
      <c r="DN13" s="12"/>
      <c r="DO13" s="9">
        <f ca="1">IF(DN13&gt;0,ROUND((INDIRECT(ADDRESS(DN13,$DN$7,,,"ТаблицаСоответствия"))+DP13)*$DN$8,0),)</f>
        <v>0</v>
      </c>
      <c r="DP13" s="9"/>
      <c r="DQ13" s="12"/>
      <c r="DR13" s="9">
        <f ca="1">IF(DQ13&gt;0,ROUND((INDIRECT(ADDRESS(DQ13,$DQ$7,,,"ТаблицаСоответствия"))+DS13)*$DQ$8,0),)</f>
        <v>0</v>
      </c>
      <c r="DS13" s="9"/>
      <c r="DT13" s="12"/>
      <c r="DU13" s="9">
        <f ca="1">IF(DT13&gt;0,ROUND((INDIRECT(ADDRESS(DT13,$DT$7,,,"ТаблицаСоответствия"))+DV13)*$DT$8,0),)</f>
        <v>0</v>
      </c>
      <c r="DV13" s="9"/>
      <c r="DW13" s="12"/>
      <c r="DX13" s="9">
        <f ca="1">IF(DW13&gt;0,ROUND((INDIRECT(ADDRESS(DW13,$DW$7,,,"ТаблицаСоответствия"))+DY13)*$DW$8,0),)</f>
        <v>0</v>
      </c>
      <c r="DY13" s="9"/>
      <c r="DZ13" s="12"/>
      <c r="EA13" s="9">
        <f ca="1">IF(DZ13&gt;0,ROUND((INDIRECT(ADDRESS(DZ13,$DZ$7,,,"ТаблицаСоответствия"))+EB13)*$DZ$8,0),)</f>
        <v>0</v>
      </c>
      <c r="EB13" s="9"/>
      <c r="EC13" s="12"/>
      <c r="ED13" s="9">
        <f ca="1">IF(EC13&gt;0,ROUND((INDIRECT(ADDRESS(EC13,$EC$7,,,"ТаблицаСоответствия"))+EE13)*$EC$8,0),)</f>
        <v>0</v>
      </c>
      <c r="EE13" s="9"/>
      <c r="EF13" s="12"/>
      <c r="EG13" s="9">
        <f ca="1">IF(EF13&gt;0,ROUND((INDIRECT(ADDRESS(EF13,$EF$7,,,"ТаблицаСоответствия"))+EH13)*$EF$8,0),)</f>
        <v>0</v>
      </c>
      <c r="EH13" s="9"/>
      <c r="EI13" s="169">
        <f ca="1">SUM(EG13,DI13,DL13,BJ13,BM13,BP13,BH13,BS13,BV13,BY13,CB13,CE13,CH13,CN13,CQ13,CT13,CW13,CZ13,DC13,DF13,CK13,DO13,DR13,DU13,DX13,EA13,ED13,)</f>
        <v>39.599999999999994</v>
      </c>
      <c r="EJ13" s="287" t="str">
        <f t="shared" si="0"/>
        <v>Суходольский Ярослав - Кузьменко София</v>
      </c>
      <c r="EK13" s="287"/>
      <c r="EL13" s="287"/>
      <c r="EM13" s="14">
        <f t="shared" ca="1" si="1"/>
        <v>4</v>
      </c>
    </row>
    <row r="14" spans="1:143" x14ac:dyDescent="0.25">
      <c r="A14" s="14">
        <f t="shared" si="2"/>
        <v>5</v>
      </c>
      <c r="B14" s="119" t="s">
        <v>103</v>
      </c>
      <c r="C14" s="12"/>
      <c r="D14" s="154">
        <f ca="1">IF(C14&gt;0,(INDIRECT(ADDRESS(C14,$C$7,,,"ТаблицаСоответствия"))+E14)*$C$8,0)</f>
        <v>0</v>
      </c>
      <c r="E14" s="32"/>
      <c r="F14" s="12"/>
      <c r="G14" s="154">
        <f ca="1">IF(F14&gt;0,(INDIRECT(ADDRESS(F14,$F$7,,,"ТаблицаСоответствия"))+H14)*$F$8,0)</f>
        <v>0</v>
      </c>
      <c r="H14" s="32"/>
      <c r="I14" s="12"/>
      <c r="J14" s="154">
        <f ca="1">IF(I14&gt;0,(INDIRECT(ADDRESS(I14,$I$7,,,"ТаблицаСоответствия"))+K14)*$I$8,0)</f>
        <v>0</v>
      </c>
      <c r="K14" s="32"/>
      <c r="L14" s="12"/>
      <c r="M14" s="154">
        <f ca="1">IF(L14&gt;0,(INDIRECT(ADDRESS(L14,$L$7,,,"ТаблицаСоответствия"))+N14)*$L$8,0)</f>
        <v>0</v>
      </c>
      <c r="N14" s="32"/>
      <c r="O14" s="12"/>
      <c r="P14" s="154">
        <f ca="1">IF(O14&gt;0,(INDIRECT(ADDRESS(O14,$O$7,,,"ТаблицаСоответствия"))+Q14)*$O$8,0)</f>
        <v>0</v>
      </c>
      <c r="Q14" s="32"/>
      <c r="R14" s="12"/>
      <c r="S14" s="154">
        <f ca="1">IF(R14&gt;0,(INDIRECT(ADDRESS(R14,$R$7,,,"ТаблицаСоответствия"))+T14)*$R$8,0)</f>
        <v>0</v>
      </c>
      <c r="T14" s="32"/>
      <c r="U14" s="12"/>
      <c r="V14" s="154">
        <f ca="1">IF(U14&gt;0,(INDIRECT(ADDRESS(U14,$U$7,,,"ТаблицаСоответствия"))+W14)*$U$8,0)</f>
        <v>0</v>
      </c>
      <c r="W14" s="32"/>
      <c r="X14" s="12"/>
      <c r="Y14" s="154">
        <f ca="1">IF(X14&gt;0,(INDIRECT(ADDRESS(X14,$X$7,,,"ТаблицаСоответствия"))+Z14)*$X$8,0)</f>
        <v>0</v>
      </c>
      <c r="Z14" s="32"/>
      <c r="AA14" s="12">
        <v>4</v>
      </c>
      <c r="AB14" s="154">
        <f ca="1">IF(AA14&gt;0,(INDIRECT(ADDRESS(AA14,$AA$7,,,"ТаблицаСоответствия"))+AC14)*$AA$8,0)</f>
        <v>30.799999999999997</v>
      </c>
      <c r="AC14" s="32"/>
      <c r="AD14" s="12">
        <v>4</v>
      </c>
      <c r="AE14" s="154">
        <f ca="1">IF(AD14&gt;0,(INDIRECT(ADDRESS(AD14,$AD$7,,,"ТаблицаСоответствия"))+AF14)*$AD$8,0)</f>
        <v>7.1999999999999993</v>
      </c>
      <c r="AF14" s="32"/>
      <c r="AG14" s="12"/>
      <c r="AH14" s="154">
        <f ca="1">IF(AG14&gt;0,(INDIRECT(ADDRESS(AG14,$AG$7,,,"ТаблицаСоответствия"))+AI14)*$AG$8,0)</f>
        <v>0</v>
      </c>
      <c r="AI14" s="32"/>
      <c r="AJ14" s="12"/>
      <c r="AK14" s="154">
        <f ca="1">IF(AJ14&gt;0,(INDIRECT(ADDRESS(AJ14,$AJ$7,,,"ТаблицаСоответствия"))+AL14)*$AJ$8,0)</f>
        <v>0</v>
      </c>
      <c r="AL14" s="32"/>
      <c r="AM14" s="12"/>
      <c r="AN14" s="154">
        <f ca="1">IF(AM14&gt;0,(INDIRECT(ADDRESS(AM14,$AM$7,,,"ТаблицаСоответствия"))+AO14)*$AM$8,0)</f>
        <v>0</v>
      </c>
      <c r="AO14" s="32"/>
      <c r="AP14" s="12"/>
      <c r="AQ14" s="154">
        <f ca="1">IF(AP14&gt;0,(INDIRECT(ADDRESS(AP14,$AP$7,,,"ТаблицаСоответствия"))+AR14)*$AP$8,0)</f>
        <v>0</v>
      </c>
      <c r="AR14" s="32"/>
      <c r="AS14" s="12"/>
      <c r="AT14" s="154">
        <f ca="1">IF(AS14&gt;0,(INDIRECT(ADDRESS(AS14,$AS$7,,,"ТаблицаСоответствия"))+AU14)*$AS$8,0)</f>
        <v>0</v>
      </c>
      <c r="AU14" s="32"/>
      <c r="AV14" s="12"/>
      <c r="AW14" s="154">
        <f ca="1">IF(AV14&gt;0,(INDIRECT(ADDRESS(AV14,$AV$7,,,"ТаблицаСоответствия"))+AX14)*$AV$8,0)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68">
        <f ca="1">SUM(D14,G14,Y14,AB14,AE14,AW14,BC14,J14,M14,P14,S14,V14,AH14,AK14,AN14,AQ14,AT14,AZ14,BF14)</f>
        <v>38</v>
      </c>
      <c r="BI14" s="12"/>
      <c r="BJ14" s="32">
        <f ca="1">IF(BI14&gt;0,ROUND((INDIRECT(ADDRESS(BI14,$BI$7,,,"ТаблицаСоответствия"))+BK14)*$BI$8,0),)</f>
        <v>0</v>
      </c>
      <c r="BK14" s="32"/>
      <c r="BL14" s="12"/>
      <c r="BM14" s="32">
        <f ca="1">IF(BL14&gt;0,ROUND((INDIRECT(ADDRESS(BL14,$BL$7,,,"ТаблицаСоответствия"))+BN14)*$BL$8,0),)</f>
        <v>0</v>
      </c>
      <c r="BN14" s="32"/>
      <c r="BO14" s="12"/>
      <c r="BP14" s="32">
        <f ca="1">IF(BO14&gt;0,ROUND((INDIRECT(ADDRESS(BO14,$BO$7,,,"ТаблицаСоответствия"))+BQ14)*$BO$8,0),)</f>
        <v>0</v>
      </c>
      <c r="BQ14" s="32"/>
      <c r="BR14" s="12"/>
      <c r="BS14" s="32">
        <f ca="1">IF(BR14&gt;0,ROUND((INDIRECT(ADDRESS(BR14,$BR$7,,,"ТаблицаСоответствия"))+BT14)*$BR$8,0),)</f>
        <v>0</v>
      </c>
      <c r="BT14" s="32"/>
      <c r="BU14" s="12"/>
      <c r="BV14" s="32">
        <f ca="1">IF(BU14&gt;0,ROUND((INDIRECT(ADDRESS(BU14,$BU$7,,,"ТаблицаСоответствия"))+BW14)*$BU$8,0),)</f>
        <v>0</v>
      </c>
      <c r="BW14" s="32"/>
      <c r="BX14" s="12"/>
      <c r="BY14" s="32">
        <f ca="1">IF(BX14&gt;0,ROUND((INDIRECT(ADDRESS(BX14,$BX$7,,,"ТаблицаСоответствия"))+BZ14)*$BX$8,0),)</f>
        <v>0</v>
      </c>
      <c r="BZ14" s="32"/>
      <c r="CA14" s="12"/>
      <c r="CB14" s="32">
        <f ca="1">IF(CA14&gt;0,ROUND((INDIRECT(ADDRESS(CA14,$CA$7,,,"ТаблицаСоответствия"))+CC14)*$CA$8,0),)</f>
        <v>0</v>
      </c>
      <c r="CC14" s="32"/>
      <c r="CD14" s="12"/>
      <c r="CE14" s="32">
        <f ca="1">IF(CD14&gt;0,ROUND((INDIRECT(ADDRESS(CD14,$CD$7,,,"ТаблицаСоответствия"))+CF14)*$CD$8,0),)</f>
        <v>0</v>
      </c>
      <c r="CF14" s="32"/>
      <c r="CG14" s="12"/>
      <c r="CH14" s="32">
        <f ca="1">IF(CG14&gt;0,ROUND((INDIRECT(ADDRESS(CG14,$CG$7,,,"ТаблицаСоответствия"))+CI14)*$CG$8,0),)</f>
        <v>0</v>
      </c>
      <c r="CI14" s="32"/>
      <c r="CJ14" s="12"/>
      <c r="CK14" s="9">
        <f ca="1">IF(CJ14&gt;0,ROUND((INDIRECT(ADDRESS(CJ14,$CJ$7,,,"ТаблицаСоответствия"))+CL14)*$CJ$8,0),)</f>
        <v>0</v>
      </c>
      <c r="CL14" s="32"/>
      <c r="CM14" s="12"/>
      <c r="CN14" s="9">
        <f ca="1">IF(CM14&gt;0,ROUND((INDIRECT(ADDRESS(CM14,$CM$7,,,"ТаблицаСоответствия"))+CO14)*$CM$8,0),)</f>
        <v>0</v>
      </c>
      <c r="CO14" s="32"/>
      <c r="CP14" s="12"/>
      <c r="CQ14" s="9">
        <f ca="1">IF(CP14&gt;0,ROUND((INDIRECT(ADDRESS(CP14,$CP$7,,,"ТаблицаСоответствия"))+CR14)*$CP$8,0),)</f>
        <v>0</v>
      </c>
      <c r="CR14" s="32"/>
      <c r="CS14" s="12"/>
      <c r="CT14" s="9">
        <f ca="1">IF(CS14&gt;0,ROUND((INDIRECT(ADDRESS(CS14,$CS$7,,,"ТаблицаСоответствия"))+CU14)*$CS$8,0),)</f>
        <v>0</v>
      </c>
      <c r="CU14" s="32"/>
      <c r="CV14" s="12"/>
      <c r="CW14" s="9">
        <f ca="1">IF(CV14&gt;0,ROUND((INDIRECT(ADDRESS(CV14,$CV$7,,,"ТаблицаСоответствия"))+CX14)*$CV$8,0),)</f>
        <v>0</v>
      </c>
      <c r="CX14" s="32"/>
      <c r="CY14" s="12"/>
      <c r="CZ14" s="9">
        <f ca="1">IF(CY14&gt;0,ROUND((INDIRECT(ADDRESS(CY14,$CY$7,,,"ТаблицаСоответствия"))+DA14)*$CY$8,0),)</f>
        <v>0</v>
      </c>
      <c r="DA14" s="32"/>
      <c r="DB14" s="12"/>
      <c r="DC14" s="9">
        <f ca="1">IF(DB14&gt;0,ROUND((INDIRECT(ADDRESS(DB14,$DB$7,,,"ТаблицаСоответствия"))+DD14)*$DB$8,0),)</f>
        <v>0</v>
      </c>
      <c r="DD14" s="32"/>
      <c r="DE14" s="12"/>
      <c r="DF14" s="9">
        <f ca="1">IF(DE14&gt;0,ROUND((INDIRECT(ADDRESS(DE14,$DE$7,,,"ТаблицаСоответствия"))+DG14)*$DE$8,0),)</f>
        <v>0</v>
      </c>
      <c r="DG14" s="32"/>
      <c r="DH14" s="12"/>
      <c r="DI14" s="9">
        <f ca="1">IF(DH14&gt;0,ROUND((INDIRECT(ADDRESS(DH14,$DH$7,,,"ТаблицаСоответствия"))+DJ14)*$DH$8,0),)</f>
        <v>0</v>
      </c>
      <c r="DJ14" s="32"/>
      <c r="DK14" s="12"/>
      <c r="DL14" s="9">
        <f ca="1">IF(DK14&gt;0,ROUND((INDIRECT(ADDRESS(DK14,$DK$7,,,"ТаблицаСоответствия"))+DM14)*$DK$8,0),)</f>
        <v>0</v>
      </c>
      <c r="DM14" s="32"/>
      <c r="DN14" s="12"/>
      <c r="DO14" s="9">
        <f ca="1">IF(DN14&gt;0,ROUND((INDIRECT(ADDRESS(DN14,$DN$7,,,"ТаблицаСоответствия"))+DP14)*$DN$8,0),)</f>
        <v>0</v>
      </c>
      <c r="DP14" s="32"/>
      <c r="DQ14" s="12"/>
      <c r="DR14" s="9">
        <f ca="1">IF(DQ14&gt;0,ROUND((INDIRECT(ADDRESS(DQ14,$DQ$7,,,"ТаблицаСоответствия"))+DS14)*$DQ$8,0),)</f>
        <v>0</v>
      </c>
      <c r="DS14" s="32"/>
      <c r="DT14" s="12"/>
      <c r="DU14" s="9">
        <f ca="1">IF(DT14&gt;0,ROUND((INDIRECT(ADDRESS(DT14,$DT$7,,,"ТаблицаСоответствия"))+DV14)*$DT$8,0),)</f>
        <v>0</v>
      </c>
      <c r="DV14" s="32"/>
      <c r="DW14" s="12"/>
      <c r="DX14" s="9">
        <f ca="1">IF(DW14&gt;0,ROUND((INDIRECT(ADDRESS(DW14,$DW$7,,,"ТаблицаСоответствия"))+DY14)*$DW$8,0),)</f>
        <v>0</v>
      </c>
      <c r="DY14" s="32"/>
      <c r="DZ14" s="12"/>
      <c r="EA14" s="9">
        <f ca="1">IF(DZ14&gt;0,ROUND((INDIRECT(ADDRESS(DZ14,$DZ$7,,,"ТаблицаСоответствия"))+EB14)*$DZ$8,0),)</f>
        <v>0</v>
      </c>
      <c r="EB14" s="32"/>
      <c r="EC14" s="12"/>
      <c r="ED14" s="9">
        <f ca="1">IF(EC14&gt;0,ROUND((INDIRECT(ADDRESS(EC14,$EC$7,,,"ТаблицаСоответствия"))+EE14)*$EC$8,0),)</f>
        <v>0</v>
      </c>
      <c r="EE14" s="32"/>
      <c r="EF14" s="12"/>
      <c r="EG14" s="9">
        <f ca="1">IF(EF14&gt;0,ROUND((INDIRECT(ADDRESS(EF14,$EF$7,,,"ТаблицаСоответствия"))+EH14)*$EF$8,0),)</f>
        <v>0</v>
      </c>
      <c r="EH14" s="32"/>
      <c r="EI14" s="169">
        <f ca="1">SUM(EG14,DI14,DL14,BJ14,BM14,BP14,BH14,BS14,BV14,BY14,CB14,CE14,CH14,CN14,CQ14,CT14,CW14,CZ14,DC14,DF14,CK14,DO14,DR14,DU14,DX14,EA14,ED14,)</f>
        <v>38</v>
      </c>
      <c r="EJ14" s="287" t="str">
        <f t="shared" si="0"/>
        <v>Филатов Сергей - Шеремета Софья</v>
      </c>
      <c r="EK14" s="287"/>
      <c r="EL14" s="287"/>
      <c r="EM14" s="14">
        <f t="shared" ca="1" si="1"/>
        <v>5</v>
      </c>
    </row>
    <row r="15" spans="1:143" s="34" customFormat="1" x14ac:dyDescent="0.25">
      <c r="A15" s="14">
        <f t="shared" si="2"/>
        <v>6</v>
      </c>
      <c r="B15" s="119" t="s">
        <v>101</v>
      </c>
      <c r="C15" s="12"/>
      <c r="D15" s="154">
        <f ca="1">IF(C15&gt;0,(INDIRECT(ADDRESS(C15,$C$7,,,"ТаблицаСоответствия"))+E15)*$C$8,0)</f>
        <v>0</v>
      </c>
      <c r="E15" s="32"/>
      <c r="F15" s="12"/>
      <c r="G15" s="154">
        <f ca="1">IF(F15&gt;0,(INDIRECT(ADDRESS(F15,$F$7,,,"ТаблицаСоответствия"))+H15)*$F$8,0)</f>
        <v>0</v>
      </c>
      <c r="H15" s="32"/>
      <c r="I15" s="12"/>
      <c r="J15" s="154">
        <f ca="1">IF(I15&gt;0,(INDIRECT(ADDRESS(I15,$I$7,,,"ТаблицаСоответствия"))+K15)*$I$8,0)</f>
        <v>0</v>
      </c>
      <c r="K15" s="32"/>
      <c r="L15" s="12"/>
      <c r="M15" s="154">
        <f ca="1">IF(L15&gt;0,(INDIRECT(ADDRESS(L15,$L$7,,,"ТаблицаСоответствия"))+N15)*$L$8,0)</f>
        <v>0</v>
      </c>
      <c r="N15" s="32"/>
      <c r="O15" s="12"/>
      <c r="P15" s="154">
        <f ca="1">IF(O15&gt;0,(INDIRECT(ADDRESS(O15,$O$7,,,"ТаблицаСоответствия"))+Q15)*$O$8,0)</f>
        <v>0</v>
      </c>
      <c r="Q15" s="32"/>
      <c r="R15" s="12"/>
      <c r="S15" s="154">
        <f ca="1">IF(R15&gt;0,(INDIRECT(ADDRESS(R15,$R$7,,,"ТаблицаСоответствия"))+T15)*$R$8,0)</f>
        <v>0</v>
      </c>
      <c r="T15" s="32"/>
      <c r="U15" s="12"/>
      <c r="V15" s="154">
        <f ca="1">IF(U15&gt;0,(INDIRECT(ADDRESS(U15,$U$7,,,"ТаблицаСоответствия"))+W15)*$U$8,0)</f>
        <v>0</v>
      </c>
      <c r="W15" s="32"/>
      <c r="X15" s="12"/>
      <c r="Y15" s="154">
        <f ca="1">IF(X15&gt;0,(INDIRECT(ADDRESS(X15,$X$7,,,"ТаблицаСоответствия"))+Z15)*$X$8,0)</f>
        <v>0</v>
      </c>
      <c r="Z15" s="32"/>
      <c r="AA15" s="12">
        <v>6</v>
      </c>
      <c r="AB15" s="154">
        <f ca="1">IF(AA15&gt;0,(INDIRECT(ADDRESS(AA15,$AA$7,,,"ТаблицаСоответствия"))+AC15)*$AA$8,0)</f>
        <v>19.599999999999998</v>
      </c>
      <c r="AC15" s="32"/>
      <c r="AD15" s="12"/>
      <c r="AE15" s="154">
        <f ca="1">IF(AD15&gt;0,(INDIRECT(ADDRESS(AD15,$AD$7,,,"ТаблицаСоответствия"))+AF15)*$AD$8,0)</f>
        <v>0</v>
      </c>
      <c r="AF15" s="32"/>
      <c r="AG15" s="12"/>
      <c r="AH15" s="154">
        <f ca="1">IF(AG15&gt;0,(INDIRECT(ADDRESS(AG15,$AG$7,,,"ТаблицаСоответствия"))+AI15)*$AG$8,0)</f>
        <v>0</v>
      </c>
      <c r="AI15" s="32"/>
      <c r="AJ15" s="12"/>
      <c r="AK15" s="154">
        <f ca="1">IF(AJ15&gt;0,(INDIRECT(ADDRESS(AJ15,$AJ$7,,,"ТаблицаСоответствия"))+AL15)*$AJ$8,0)</f>
        <v>0</v>
      </c>
      <c r="AL15" s="32"/>
      <c r="AM15" s="12"/>
      <c r="AN15" s="154">
        <f ca="1">IF(AM15&gt;0,(INDIRECT(ADDRESS(AM15,$AM$7,,,"ТаблицаСоответствия"))+AO15)*$AM$8,0)</f>
        <v>0</v>
      </c>
      <c r="AO15" s="32"/>
      <c r="AP15" s="12"/>
      <c r="AQ15" s="154">
        <f ca="1">IF(AP15&gt;0,(INDIRECT(ADDRESS(AP15,$AP$7,,,"ТаблицаСоответствия"))+AR15)*$AP$8,0)</f>
        <v>0</v>
      </c>
      <c r="AR15" s="32"/>
      <c r="AS15" s="12"/>
      <c r="AT15" s="154">
        <f ca="1">IF(AS15&gt;0,(INDIRECT(ADDRESS(AS15,$AS$7,,,"ТаблицаСоответствия"))+AU15)*$AS$8,0)</f>
        <v>0</v>
      </c>
      <c r="AU15" s="32"/>
      <c r="AV15" s="12"/>
      <c r="AW15" s="154">
        <f ca="1">IF(AV15&gt;0,(INDIRECT(ADDRESS(AV15,$AV$7,,,"ТаблицаСоответствия"))+AX15)*$AV$8,0)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68">
        <f ca="1">SUM(D15,G15,Y15,AB15,AE15,AW15,BC15,J15,M15,P15,S15,V15,AH15,AK15,AN15,AQ15,AT15,AZ15,BF15)</f>
        <v>19.599999999999998</v>
      </c>
      <c r="BI15" s="12"/>
      <c r="BJ15" s="32">
        <f ca="1">IF(BI15&gt;0,ROUND((INDIRECT(ADDRESS(BI15,$BI$7,,,"ТаблицаСоответствия"))+BK15)*$BI$8,0),)</f>
        <v>0</v>
      </c>
      <c r="BK15" s="32"/>
      <c r="BL15" s="12"/>
      <c r="BM15" s="32">
        <f ca="1">IF(BL15&gt;0,ROUND((INDIRECT(ADDRESS(BL15,$BL$7,,,"ТаблицаСоответствия"))+BN15)*$BL$8,0),)</f>
        <v>0</v>
      </c>
      <c r="BN15" s="32"/>
      <c r="BO15" s="12"/>
      <c r="BP15" s="32">
        <f ca="1">IF(BO15&gt;0,ROUND((INDIRECT(ADDRESS(BO15,$BO$7,,,"ТаблицаСоответствия"))+BQ15)*$BO$8,0),)</f>
        <v>0</v>
      </c>
      <c r="BQ15" s="32"/>
      <c r="BR15" s="12"/>
      <c r="BS15" s="32">
        <f ca="1">IF(BR15&gt;0,ROUND((INDIRECT(ADDRESS(BR15,$BR$7,,,"ТаблицаСоответствия"))+BT15)*$BR$8,0),)</f>
        <v>0</v>
      </c>
      <c r="BT15" s="32"/>
      <c r="BU15" s="12"/>
      <c r="BV15" s="32">
        <f ca="1">IF(BU15&gt;0,ROUND((INDIRECT(ADDRESS(BU15,$BU$7,,,"ТаблицаСоответствия"))+BW15)*$BU$8,0),)</f>
        <v>0</v>
      </c>
      <c r="BW15" s="32"/>
      <c r="BX15" s="12"/>
      <c r="BY15" s="32">
        <f ca="1">IF(BX15&gt;0,ROUND((INDIRECT(ADDRESS(BX15,$BX$7,,,"ТаблицаСоответствия"))+BZ15)*$BX$8,0),)</f>
        <v>0</v>
      </c>
      <c r="BZ15" s="32"/>
      <c r="CA15" s="12"/>
      <c r="CB15" s="32">
        <f ca="1">IF(CA15&gt;0,ROUND((INDIRECT(ADDRESS(CA15,$CA$7,,,"ТаблицаСоответствия"))+CC15)*$CA$8,0),)</f>
        <v>0</v>
      </c>
      <c r="CC15" s="32"/>
      <c r="CD15" s="12"/>
      <c r="CE15" s="32">
        <f ca="1">IF(CD15&gt;0,ROUND((INDIRECT(ADDRESS(CD15,$CD$7,,,"ТаблицаСоответствия"))+CF15)*$CD$8,0),)</f>
        <v>0</v>
      </c>
      <c r="CF15" s="32"/>
      <c r="CG15" s="12"/>
      <c r="CH15" s="32">
        <f ca="1">IF(CG15&gt;0,ROUND((INDIRECT(ADDRESS(CG15,$CG$7,,,"ТаблицаСоответствия"))+CI15)*$CG$8,0),)</f>
        <v>0</v>
      </c>
      <c r="CI15" s="32"/>
      <c r="CJ15" s="12"/>
      <c r="CK15" s="9">
        <f ca="1">IF(CJ15&gt;0,ROUND((INDIRECT(ADDRESS(CJ15,$CJ$7,,,"ТаблицаСоответствия"))+CL15)*$CJ$8,0),)</f>
        <v>0</v>
      </c>
      <c r="CL15" s="9"/>
      <c r="CM15" s="12"/>
      <c r="CN15" s="9">
        <f ca="1">IF(CM15&gt;0,ROUND((INDIRECT(ADDRESS(CM15,$CM$7,,,"ТаблицаСоответствия"))+CO15)*$CM$8,0),)</f>
        <v>0</v>
      </c>
      <c r="CO15" s="9"/>
      <c r="CP15" s="12"/>
      <c r="CQ15" s="9">
        <f ca="1">IF(CP15&gt;0,ROUND((INDIRECT(ADDRESS(CP15,$CP$7,,,"ТаблицаСоответствия"))+CR15)*$CP$8,0),)</f>
        <v>0</v>
      </c>
      <c r="CR15" s="9"/>
      <c r="CS15" s="12"/>
      <c r="CT15" s="9">
        <f ca="1">IF(CS15&gt;0,ROUND((INDIRECT(ADDRESS(CS15,$CS$7,,,"ТаблицаСоответствия"))+CU15)*$CS$8,0),)</f>
        <v>0</v>
      </c>
      <c r="CU15" s="9"/>
      <c r="CV15" s="12"/>
      <c r="CW15" s="9">
        <f ca="1">IF(CV15&gt;0,ROUND((INDIRECT(ADDRESS(CV15,$CV$7,,,"ТаблицаСоответствия"))+CX15)*$CV$8,0),)</f>
        <v>0</v>
      </c>
      <c r="CX15" s="9"/>
      <c r="CY15" s="12"/>
      <c r="CZ15" s="9">
        <f ca="1">IF(CY15&gt;0,ROUND((INDIRECT(ADDRESS(CY15,$CY$7,,,"ТаблицаСоответствия"))+DA15)*$CY$8,0),)</f>
        <v>0</v>
      </c>
      <c r="DA15" s="9"/>
      <c r="DB15" s="12"/>
      <c r="DC15" s="9">
        <f ca="1">IF(DB15&gt;0,ROUND((INDIRECT(ADDRESS(DB15,$DB$7,,,"ТаблицаСоответствия"))+DD15)*$DB$8,0),)</f>
        <v>0</v>
      </c>
      <c r="DD15" s="9"/>
      <c r="DE15" s="12"/>
      <c r="DF15" s="9">
        <f ca="1">IF(DE15&gt;0,ROUND((INDIRECT(ADDRESS(DE15,$DE$7,,,"ТаблицаСоответствия"))+DG15)*$DE$8,0),)</f>
        <v>0</v>
      </c>
      <c r="DG15" s="9"/>
      <c r="DH15" s="12"/>
      <c r="DI15" s="9">
        <f ca="1">IF(DH15&gt;0,ROUND((INDIRECT(ADDRESS(DH15,$DH$7,,,"ТаблицаСоответствия"))+DJ15)*$DH$8,0),)</f>
        <v>0</v>
      </c>
      <c r="DJ15" s="9"/>
      <c r="DK15" s="12"/>
      <c r="DL15" s="9">
        <f ca="1">IF(DK15&gt;0,ROUND((INDIRECT(ADDRESS(DK15,$DK$7,,,"ТаблицаСоответствия"))+DM15)*$DK$8,0),)</f>
        <v>0</v>
      </c>
      <c r="DM15" s="9"/>
      <c r="DN15" s="12"/>
      <c r="DO15" s="9">
        <f ca="1">IF(DN15&gt;0,ROUND((INDIRECT(ADDRESS(DN15,$DN$7,,,"ТаблицаСоответствия"))+DP15)*$DN$8,0),)</f>
        <v>0</v>
      </c>
      <c r="DP15" s="9"/>
      <c r="DQ15" s="12"/>
      <c r="DR15" s="9">
        <f ca="1">IF(DQ15&gt;0,ROUND((INDIRECT(ADDRESS(DQ15,$DQ$7,,,"ТаблицаСоответствия"))+DS15)*$DQ$8,0),)</f>
        <v>0</v>
      </c>
      <c r="DS15" s="9"/>
      <c r="DT15" s="12"/>
      <c r="DU15" s="9">
        <f ca="1">IF(DT15&gt;0,ROUND((INDIRECT(ADDRESS(DT15,$DT$7,,,"ТаблицаСоответствия"))+DV15)*$DT$8,0),)</f>
        <v>0</v>
      </c>
      <c r="DV15" s="9"/>
      <c r="DW15" s="12"/>
      <c r="DX15" s="9">
        <f ca="1">IF(DW15&gt;0,ROUND((INDIRECT(ADDRESS(DW15,$DW$7,,,"ТаблицаСоответствия"))+DY15)*$DW$8,0),)</f>
        <v>0</v>
      </c>
      <c r="DY15" s="9"/>
      <c r="DZ15" s="12"/>
      <c r="EA15" s="9">
        <f ca="1">IF(DZ15&gt;0,ROUND((INDIRECT(ADDRESS(DZ15,$DZ$7,,,"ТаблицаСоответствия"))+EB15)*$DZ$8,0),)</f>
        <v>0</v>
      </c>
      <c r="EB15" s="9"/>
      <c r="EC15" s="12"/>
      <c r="ED15" s="9">
        <f ca="1">IF(EC15&gt;0,ROUND((INDIRECT(ADDRESS(EC15,$EC$7,,,"ТаблицаСоответствия"))+EE15)*$EC$8,0),)</f>
        <v>0</v>
      </c>
      <c r="EE15" s="9"/>
      <c r="EF15" s="12"/>
      <c r="EG15" s="9">
        <f ca="1">IF(EF15&gt;0,ROUND((INDIRECT(ADDRESS(EF15,$EF$7,,,"ТаблицаСоответствия"))+EH15)*$EF$8,0),)</f>
        <v>0</v>
      </c>
      <c r="EH15" s="9"/>
      <c r="EI15" s="169">
        <f ca="1">SUM(EG15,DI15,DL15,BJ15,BM15,BP15,BH15,BS15,BV15,BY15,CB15,CE15,CH15,CN15,CQ15,CT15,CW15,CZ15,DC15,DF15,CK15,DO15,DR15,DU15,DX15,EA15,ED15,)</f>
        <v>19.599999999999998</v>
      </c>
      <c r="EJ15" s="286" t="str">
        <f t="shared" si="0"/>
        <v>Мухортов Матвей - Василевская Мария</v>
      </c>
      <c r="EK15" s="286"/>
      <c r="EL15" s="286"/>
      <c r="EM15" s="33">
        <f t="shared" ca="1" si="1"/>
        <v>6</v>
      </c>
    </row>
    <row r="16" spans="1:143" x14ac:dyDescent="0.25">
      <c r="A16" s="33">
        <f t="shared" si="2"/>
        <v>7</v>
      </c>
      <c r="B16" s="3" t="s">
        <v>104</v>
      </c>
      <c r="C16" s="12"/>
      <c r="D16" s="154">
        <f ca="1">IF(C16&gt;0,(INDIRECT(ADDRESS(C16,$C$7,,,"ТаблицаСоответствия"))+E16)*$C$8,0)</f>
        <v>0</v>
      </c>
      <c r="E16" s="32"/>
      <c r="F16" s="12"/>
      <c r="G16" s="154">
        <f ca="1">IF(F16&gt;0,(INDIRECT(ADDRESS(F16,$F$7,,,"ТаблицаСоответствия"))+H16)*$F$8,0)</f>
        <v>0</v>
      </c>
      <c r="H16" s="32"/>
      <c r="I16" s="12"/>
      <c r="J16" s="154">
        <f ca="1">IF(I16&gt;0,(INDIRECT(ADDRESS(I16,$I$7,,,"ТаблицаСоответствия"))+K16)*$I$8,0)</f>
        <v>0</v>
      </c>
      <c r="K16" s="32"/>
      <c r="L16" s="12"/>
      <c r="M16" s="154">
        <f ca="1">IF(L16&gt;0,(INDIRECT(ADDRESS(L16,$L$7,,,"ТаблицаСоответствия"))+N16)*$L$8,0)</f>
        <v>0</v>
      </c>
      <c r="N16" s="32"/>
      <c r="O16" s="12"/>
      <c r="P16" s="154">
        <f ca="1">IF(O16&gt;0,(INDIRECT(ADDRESS(O16,$O$7,,,"ТаблицаСоответствия"))+Q16)*$O$8,0)</f>
        <v>0</v>
      </c>
      <c r="Q16" s="32"/>
      <c r="R16" s="12"/>
      <c r="S16" s="154">
        <f ca="1">IF(R16&gt;0,(INDIRECT(ADDRESS(R16,$R$7,,,"ТаблицаСоответствия"))+T16)*$R$8,0)</f>
        <v>0</v>
      </c>
      <c r="T16" s="32"/>
      <c r="U16" s="12"/>
      <c r="V16" s="154">
        <f ca="1">IF(U16&gt;0,(INDIRECT(ADDRESS(U16,$U$7,,,"ТаблицаСоответствия"))+W16)*$U$8,0)</f>
        <v>0</v>
      </c>
      <c r="W16" s="32"/>
      <c r="X16" s="12"/>
      <c r="Y16" s="154">
        <f ca="1">IF(X16&gt;0,(INDIRECT(ADDRESS(X16,$X$7,,,"ТаблицаСоответствия"))+Z16)*$X$8,0)</f>
        <v>0</v>
      </c>
      <c r="Z16" s="32"/>
      <c r="AA16" s="12">
        <v>7</v>
      </c>
      <c r="AB16" s="154">
        <f ca="1">IF(AA16&gt;0,(INDIRECT(ADDRESS(AA16,$AA$7,,,"ТаблицаСоответствия"))+AC16)*$AA$8,0)</f>
        <v>16.799999999999997</v>
      </c>
      <c r="AC16" s="32"/>
      <c r="AD16" s="12"/>
      <c r="AE16" s="154">
        <f ca="1">IF(AD16&gt;0,(INDIRECT(ADDRESS(AD16,$AD$7,,,"ТаблицаСоответствия"))+AF16)*$AD$8,0)</f>
        <v>0</v>
      </c>
      <c r="AF16" s="32"/>
      <c r="AG16" s="12"/>
      <c r="AH16" s="154">
        <f ca="1">IF(AG16&gt;0,(INDIRECT(ADDRESS(AG16,$AG$7,,,"ТаблицаСоответствия"))+AI16)*$AG$8,0)</f>
        <v>0</v>
      </c>
      <c r="AI16" s="32"/>
      <c r="AJ16" s="12"/>
      <c r="AK16" s="154">
        <f ca="1">IF(AJ16&gt;0,(INDIRECT(ADDRESS(AJ16,$AJ$7,,,"ТаблицаСоответствия"))+AL16)*$AJ$8,0)</f>
        <v>0</v>
      </c>
      <c r="AL16" s="32"/>
      <c r="AM16" s="12"/>
      <c r="AN16" s="154">
        <f ca="1">IF(AM16&gt;0,(INDIRECT(ADDRESS(AM16,$AM$7,,,"ТаблицаСоответствия"))+AO16)*$AM$8,0)</f>
        <v>0</v>
      </c>
      <c r="AO16" s="32"/>
      <c r="AP16" s="12"/>
      <c r="AQ16" s="154">
        <f ca="1">IF(AP16&gt;0,(INDIRECT(ADDRESS(AP16,$AP$7,,,"ТаблицаСоответствия"))+AR16)*$AP$8,0)</f>
        <v>0</v>
      </c>
      <c r="AR16" s="32"/>
      <c r="AS16" s="12"/>
      <c r="AT16" s="154">
        <f ca="1">IF(AS16&gt;0,(INDIRECT(ADDRESS(AS16,$AS$7,,,"ТаблицаСоответствия"))+AU16)*$AS$8,0)</f>
        <v>0</v>
      </c>
      <c r="AU16" s="32"/>
      <c r="AV16" s="12"/>
      <c r="AW16" s="154">
        <f ca="1">IF(AV16&gt;0,(INDIRECT(ADDRESS(AV16,$AV$7,,,"ТаблицаСоответствия"))+AX16)*$AV$8,0)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68">
        <f ca="1">SUM(D16,G16,Y16,AB16,AE16,AW16,BC16,J16,M16,P16,S16,V16,AH16,AK16,AN16,AQ16,AT16,AZ16,BF16)</f>
        <v>16.799999999999997</v>
      </c>
      <c r="BI16" s="12"/>
      <c r="BJ16" s="32">
        <f ca="1">IF(BI16&gt;0,ROUND((INDIRECT(ADDRESS(BI16,$BI$7,,,"ТаблицаСоответствия"))+BK16)*$BI$8,0),)</f>
        <v>0</v>
      </c>
      <c r="BK16" s="32"/>
      <c r="BL16" s="12"/>
      <c r="BM16" s="32">
        <f ca="1">IF(BL16&gt;0,ROUND((INDIRECT(ADDRESS(BL16,$BL$7,,,"ТаблицаСоответствия"))+BN16)*$BL$8,0),)</f>
        <v>0</v>
      </c>
      <c r="BN16" s="32"/>
      <c r="BO16" s="12"/>
      <c r="BP16" s="32">
        <f ca="1">IF(BO16&gt;0,ROUND((INDIRECT(ADDRESS(BO16,$BO$7,,,"ТаблицаСоответствия"))+BQ16)*$BO$8,0),)</f>
        <v>0</v>
      </c>
      <c r="BQ16" s="32"/>
      <c r="BR16" s="12"/>
      <c r="BS16" s="32">
        <f ca="1">IF(BR16&gt;0,ROUND((INDIRECT(ADDRESS(BR16,$BR$7,,,"ТаблицаСоответствия"))+BT16)*$BR$8,0),)</f>
        <v>0</v>
      </c>
      <c r="BT16" s="32"/>
      <c r="BU16" s="12"/>
      <c r="BV16" s="32">
        <f ca="1">IF(BU16&gt;0,ROUND((INDIRECT(ADDRESS(BU16,$BU$7,,,"ТаблицаСоответствия"))+BW16)*$BU$8,0),)</f>
        <v>0</v>
      </c>
      <c r="BW16" s="32"/>
      <c r="BX16" s="12"/>
      <c r="BY16" s="32">
        <f ca="1">IF(BX16&gt;0,ROUND((INDIRECT(ADDRESS(BX16,$BX$7,,,"ТаблицаСоответствия"))+BZ16)*$BX$8,0),)</f>
        <v>0</v>
      </c>
      <c r="BZ16" s="32"/>
      <c r="CA16" s="12"/>
      <c r="CB16" s="32">
        <f ca="1">IF(CA16&gt;0,ROUND((INDIRECT(ADDRESS(CA16,$CA$7,,,"ТаблицаСоответствия"))+CC16)*$CA$8,0),)</f>
        <v>0</v>
      </c>
      <c r="CC16" s="32"/>
      <c r="CD16" s="12"/>
      <c r="CE16" s="32">
        <f ca="1">IF(CD16&gt;0,ROUND((INDIRECT(ADDRESS(CD16,$CD$7,,,"ТаблицаСоответствия"))+CF16)*$CD$8,0),)</f>
        <v>0</v>
      </c>
      <c r="CF16" s="32"/>
      <c r="CG16" s="12"/>
      <c r="CH16" s="32">
        <f ca="1">IF(CG16&gt;0,ROUND((INDIRECT(ADDRESS(CG16,$CG$7,,,"ТаблицаСоответствия"))+CI16)*$CG$8,0),)</f>
        <v>0</v>
      </c>
      <c r="CI16" s="32"/>
      <c r="CJ16" s="12"/>
      <c r="CK16" s="9">
        <f ca="1">IF(CJ16&gt;0,ROUND((INDIRECT(ADDRESS(CJ16,$CJ$7,,,"ТаблицаСоответствия"))+CL16)*$CJ$8,0),)</f>
        <v>0</v>
      </c>
      <c r="CL16" s="9"/>
      <c r="CM16" s="12"/>
      <c r="CN16" s="9">
        <f ca="1">IF(CM16&gt;0,ROUND((INDIRECT(ADDRESS(CM16,$CM$7,,,"ТаблицаСоответствия"))+CO16)*$CM$8,0),)</f>
        <v>0</v>
      </c>
      <c r="CO16" s="9"/>
      <c r="CP16" s="12"/>
      <c r="CQ16" s="9">
        <f ca="1">IF(CP16&gt;0,ROUND((INDIRECT(ADDRESS(CP16,$CP$7,,,"ТаблицаСоответствия"))+CR16)*$CP$8,0),)</f>
        <v>0</v>
      </c>
      <c r="CR16" s="9"/>
      <c r="CS16" s="12"/>
      <c r="CT16" s="9">
        <f ca="1">IF(CS16&gt;0,ROUND((INDIRECT(ADDRESS(CS16,$CS$7,,,"ТаблицаСоответствия"))+CU16)*$CS$8,0),)</f>
        <v>0</v>
      </c>
      <c r="CU16" s="9"/>
      <c r="CV16" s="12"/>
      <c r="CW16" s="9">
        <f ca="1">IF(CV16&gt;0,ROUND((INDIRECT(ADDRESS(CV16,$CV$7,,,"ТаблицаСоответствия"))+CX16)*$CV$8,0),)</f>
        <v>0</v>
      </c>
      <c r="CX16" s="9"/>
      <c r="CY16" s="12"/>
      <c r="CZ16" s="9">
        <f ca="1">IF(CY16&gt;0,ROUND((INDIRECT(ADDRESS(CY16,$CY$7,,,"ТаблицаСоответствия"))+DA16)*$CY$8,0),)</f>
        <v>0</v>
      </c>
      <c r="DA16" s="9"/>
      <c r="DB16" s="12"/>
      <c r="DC16" s="9">
        <f ca="1">IF(DB16&gt;0,ROUND((INDIRECT(ADDRESS(DB16,$DB$7,,,"ТаблицаСоответствия"))+DD16)*$DB$8,0),)</f>
        <v>0</v>
      </c>
      <c r="DD16" s="9"/>
      <c r="DE16" s="12"/>
      <c r="DF16" s="9">
        <f ca="1">IF(DE16&gt;0,ROUND((INDIRECT(ADDRESS(DE16,$DE$7,,,"ТаблицаСоответствия"))+DG16)*$DE$8,0),)</f>
        <v>0</v>
      </c>
      <c r="DG16" s="9"/>
      <c r="DH16" s="12"/>
      <c r="DI16" s="9">
        <f ca="1">IF(DH16&gt;0,ROUND((INDIRECT(ADDRESS(DH16,$DH$7,,,"ТаблицаСоответствия"))+DJ16)*$DH$8,0),)</f>
        <v>0</v>
      </c>
      <c r="DJ16" s="9"/>
      <c r="DK16" s="12"/>
      <c r="DL16" s="9">
        <f ca="1">IF(DK16&gt;0,ROUND((INDIRECT(ADDRESS(DK16,$DK$7,,,"ТаблицаСоответствия"))+DM16)*$DK$8,0),)</f>
        <v>0</v>
      </c>
      <c r="DM16" s="9"/>
      <c r="DN16" s="12"/>
      <c r="DO16" s="9">
        <f ca="1">IF(DN16&gt;0,ROUND((INDIRECT(ADDRESS(DN16,$DN$7,,,"ТаблицаСоответствия"))+DP16)*$DN$8,0),)</f>
        <v>0</v>
      </c>
      <c r="DP16" s="9"/>
      <c r="DQ16" s="12"/>
      <c r="DR16" s="9">
        <f ca="1">IF(DQ16&gt;0,ROUND((INDIRECT(ADDRESS(DQ16,$DQ$7,,,"ТаблицаСоответствия"))+DS16)*$DQ$8,0),)</f>
        <v>0</v>
      </c>
      <c r="DS16" s="9"/>
      <c r="DT16" s="12"/>
      <c r="DU16" s="9">
        <f ca="1">IF(DT16&gt;0,ROUND((INDIRECT(ADDRESS(DT16,$DT$7,,,"ТаблицаСоответствия"))+DV16)*$DT$8,0),)</f>
        <v>0</v>
      </c>
      <c r="DV16" s="9"/>
      <c r="DW16" s="12"/>
      <c r="DX16" s="9">
        <f ca="1">IF(DW16&gt;0,ROUND((INDIRECT(ADDRESS(DW16,$DW$7,,,"ТаблицаСоответствия"))+DY16)*$DW$8,0),)</f>
        <v>0</v>
      </c>
      <c r="DY16" s="9"/>
      <c r="DZ16" s="12"/>
      <c r="EA16" s="9">
        <f ca="1">IF(DZ16&gt;0,ROUND((INDIRECT(ADDRESS(DZ16,$DZ$7,,,"ТаблицаСоответствия"))+EB16)*$DZ$8,0),)</f>
        <v>0</v>
      </c>
      <c r="EB16" s="9"/>
      <c r="EC16" s="12"/>
      <c r="ED16" s="9">
        <f ca="1">IF(EC16&gt;0,ROUND((INDIRECT(ADDRESS(EC16,$EC$7,,,"ТаблицаСоответствия"))+EE16)*$EC$8,0),)</f>
        <v>0</v>
      </c>
      <c r="EE16" s="9"/>
      <c r="EF16" s="12"/>
      <c r="EG16" s="9">
        <f ca="1">IF(EF16&gt;0,ROUND((INDIRECT(ADDRESS(EF16,$EF$7,,,"ТаблицаСоответствия"))+EH16)*$EF$8,0),)</f>
        <v>0</v>
      </c>
      <c r="EH16" s="9"/>
      <c r="EI16" s="169">
        <f ca="1">SUM(EG16,DI16,DL16,BJ16,BM16,BP16,BH16,BS16,BV16,BY16,CB16,CE16,CH16,CN16,CQ16,CT16,CW16,CZ16,DC16,DF16,CK16,DO16,DR16,DU16,DX16,EA16,ED16,)</f>
        <v>16.799999999999997</v>
      </c>
      <c r="EJ16" s="287" t="str">
        <f t="shared" si="0"/>
        <v>Голоднов Прохор - Протасова Мария</v>
      </c>
      <c r="EK16" s="287"/>
      <c r="EL16" s="287"/>
      <c r="EM16" s="14">
        <f t="shared" ca="1" si="1"/>
        <v>7</v>
      </c>
    </row>
    <row r="17" spans="1:143" x14ac:dyDescent="0.25">
      <c r="A17" s="14">
        <f t="shared" si="2"/>
        <v>8</v>
      </c>
      <c r="B17" s="119" t="s">
        <v>105</v>
      </c>
      <c r="C17" s="12"/>
      <c r="D17" s="154">
        <f ca="1">IF(C17&gt;0,(INDIRECT(ADDRESS(C17,$C$7,,,"ТаблицаСоответствия"))+E17)*$C$8,0)</f>
        <v>0</v>
      </c>
      <c r="E17" s="32"/>
      <c r="F17" s="12"/>
      <c r="G17" s="154">
        <f ca="1">IF(F17&gt;0,(INDIRECT(ADDRESS(F17,$F$7,,,"ТаблицаСоответствия"))+H17)*$F$8,0)</f>
        <v>0</v>
      </c>
      <c r="H17" s="32"/>
      <c r="I17" s="12"/>
      <c r="J17" s="154">
        <f ca="1">IF(I17&gt;0,(INDIRECT(ADDRESS(I17,$I$7,,,"ТаблицаСоответствия"))+K17)*$I$8,0)</f>
        <v>0</v>
      </c>
      <c r="K17" s="32"/>
      <c r="L17" s="12"/>
      <c r="M17" s="154">
        <f ca="1">IF(L17&gt;0,(INDIRECT(ADDRESS(L17,$L$7,,,"ТаблицаСоответствия"))+N17)*$L$8,0)</f>
        <v>0</v>
      </c>
      <c r="N17" s="32"/>
      <c r="O17" s="12"/>
      <c r="P17" s="154">
        <f ca="1">IF(O17&gt;0,(INDIRECT(ADDRESS(O17,$O$7,,,"ТаблицаСоответствия"))+Q17)*$O$8,0)</f>
        <v>0</v>
      </c>
      <c r="Q17" s="32"/>
      <c r="R17" s="12"/>
      <c r="S17" s="154">
        <f ca="1">IF(R17&gt;0,(INDIRECT(ADDRESS(R17,$R$7,,,"ТаблицаСоответствия"))+T17)*$R$8,0)</f>
        <v>0</v>
      </c>
      <c r="T17" s="32"/>
      <c r="U17" s="12"/>
      <c r="V17" s="154">
        <f ca="1">IF(U17&gt;0,(INDIRECT(ADDRESS(U17,$U$7,,,"ТаблицаСоответствия"))+W17)*$U$8,0)</f>
        <v>0</v>
      </c>
      <c r="W17" s="32"/>
      <c r="X17" s="12"/>
      <c r="Y17" s="154">
        <f ca="1">IF(X17&gt;0,(INDIRECT(ADDRESS(X17,$X$7,,,"ТаблицаСоответствия"))+Z17)*$X$8,0)</f>
        <v>0</v>
      </c>
      <c r="Z17" s="32"/>
      <c r="AA17" s="12">
        <v>8</v>
      </c>
      <c r="AB17" s="154">
        <f ca="1">IF(AA17&gt;0,(INDIRECT(ADDRESS(AA17,$AA$7,,,"ТаблицаСоответствия"))+AC17)*$AA$8,0)</f>
        <v>14</v>
      </c>
      <c r="AC17" s="32"/>
      <c r="AD17" s="12"/>
      <c r="AE17" s="154">
        <f ca="1">IF(AD17&gt;0,(INDIRECT(ADDRESS(AD17,$AD$7,,,"ТаблицаСоответствия"))+AF17)*$AD$8,0)</f>
        <v>0</v>
      </c>
      <c r="AF17" s="32"/>
      <c r="AG17" s="12"/>
      <c r="AH17" s="154">
        <f ca="1">IF(AG17&gt;0,(INDIRECT(ADDRESS(AG17,$AG$7,,,"ТаблицаСоответствия"))+AI17)*$AG$8,0)</f>
        <v>0</v>
      </c>
      <c r="AI17" s="32"/>
      <c r="AJ17" s="12"/>
      <c r="AK17" s="154">
        <f ca="1">IF(AJ17&gt;0,(INDIRECT(ADDRESS(AJ17,$AJ$7,,,"ТаблицаСоответствия"))+AL17)*$AJ$8,0)</f>
        <v>0</v>
      </c>
      <c r="AL17" s="32"/>
      <c r="AM17" s="12"/>
      <c r="AN17" s="154">
        <f ca="1">IF(AM17&gt;0,(INDIRECT(ADDRESS(AM17,$AM$7,,,"ТаблицаСоответствия"))+AO17)*$AM$8,0)</f>
        <v>0</v>
      </c>
      <c r="AO17" s="32"/>
      <c r="AP17" s="12"/>
      <c r="AQ17" s="154">
        <f ca="1">IF(AP17&gt;0,(INDIRECT(ADDRESS(AP17,$AP$7,,,"ТаблицаСоответствия"))+AR17)*$AP$8,0)</f>
        <v>0</v>
      </c>
      <c r="AR17" s="32"/>
      <c r="AS17" s="12"/>
      <c r="AT17" s="154">
        <f ca="1">IF(AS17&gt;0,(INDIRECT(ADDRESS(AS17,$AS$7,,,"ТаблицаСоответствия"))+AU17)*$AS$8,0)</f>
        <v>0</v>
      </c>
      <c r="AU17" s="32"/>
      <c r="AV17" s="12"/>
      <c r="AW17" s="154">
        <f ca="1">IF(AV17&gt;0,(INDIRECT(ADDRESS(AV17,$AV$7,,,"ТаблицаСоответствия"))+AX17)*$AV$8,0)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68">
        <f ca="1">SUM(D17,G17,Y17,AB17,AE17,AW17,BC17,J17,M17,P17,S17,V17,AH17,AK17,AN17,AQ17,AT17,AZ17,BF17)</f>
        <v>14</v>
      </c>
      <c r="BI17" s="12"/>
      <c r="BJ17" s="32">
        <f ca="1">IF(BI17&gt;0,ROUND((INDIRECT(ADDRESS(BI17,$BI$7,,,"ТаблицаСоответствия"))+BK17)*$BI$8,0),)</f>
        <v>0</v>
      </c>
      <c r="BK17" s="32"/>
      <c r="BL17" s="12"/>
      <c r="BM17" s="32">
        <f ca="1">IF(BL17&gt;0,ROUND((INDIRECT(ADDRESS(BL17,$BL$7,,,"ТаблицаСоответствия"))+BN17)*$BL$8,0),)</f>
        <v>0</v>
      </c>
      <c r="BN17" s="32"/>
      <c r="BO17" s="12"/>
      <c r="BP17" s="32">
        <f ca="1">IF(BO17&gt;0,ROUND((INDIRECT(ADDRESS(BO17,$BO$7,,,"ТаблицаСоответствия"))+BQ17)*$BO$8,0),)</f>
        <v>0</v>
      </c>
      <c r="BQ17" s="32"/>
      <c r="BR17" s="12"/>
      <c r="BS17" s="32">
        <f ca="1">IF(BR17&gt;0,ROUND((INDIRECT(ADDRESS(BR17,$BR$7,,,"ТаблицаСоответствия"))+BT17)*$BR$8,0),)</f>
        <v>0</v>
      </c>
      <c r="BT17" s="32"/>
      <c r="BU17" s="12"/>
      <c r="BV17" s="32">
        <f ca="1">IF(BU17&gt;0,ROUND((INDIRECT(ADDRESS(BU17,$BU$7,,,"ТаблицаСоответствия"))+BW17)*$BU$8,0),)</f>
        <v>0</v>
      </c>
      <c r="BW17" s="32"/>
      <c r="BX17" s="12"/>
      <c r="BY17" s="32">
        <f ca="1">IF(BX17&gt;0,ROUND((INDIRECT(ADDRESS(BX17,$BX$7,,,"ТаблицаСоответствия"))+BZ17)*$BX$8,0),)</f>
        <v>0</v>
      </c>
      <c r="BZ17" s="32"/>
      <c r="CA17" s="12"/>
      <c r="CB17" s="32">
        <f ca="1">IF(CA17&gt;0,ROUND((INDIRECT(ADDRESS(CA17,$CA$7,,,"ТаблицаСоответствия"))+CC17)*$CA$8,0),)</f>
        <v>0</v>
      </c>
      <c r="CC17" s="32"/>
      <c r="CD17" s="12"/>
      <c r="CE17" s="32">
        <f ca="1">IF(CD17&gt;0,ROUND((INDIRECT(ADDRESS(CD17,$CD$7,,,"ТаблицаСоответствия"))+CF17)*$CD$8,0),)</f>
        <v>0</v>
      </c>
      <c r="CF17" s="32"/>
      <c r="CG17" s="12"/>
      <c r="CH17" s="32">
        <f ca="1">IF(CG17&gt;0,ROUND((INDIRECT(ADDRESS(CG17,$CG$7,,,"ТаблицаСоответствия"))+CI17)*$CG$8,0),)</f>
        <v>0</v>
      </c>
      <c r="CI17" s="32"/>
      <c r="CJ17" s="12"/>
      <c r="CK17" s="9">
        <f ca="1">IF(CJ17&gt;0,ROUND((INDIRECT(ADDRESS(CJ17,$CJ$7,,,"ТаблицаСоответствия"))+CL17)*$CJ$8,0),)</f>
        <v>0</v>
      </c>
      <c r="CL17" s="9"/>
      <c r="CM17" s="12"/>
      <c r="CN17" s="9">
        <f ca="1">IF(CM17&gt;0,ROUND((INDIRECT(ADDRESS(CM17,$CM$7,,,"ТаблицаСоответствия"))+CO17)*$CM$8,0),)</f>
        <v>0</v>
      </c>
      <c r="CO17" s="9"/>
      <c r="CP17" s="12"/>
      <c r="CQ17" s="9">
        <f ca="1">IF(CP17&gt;0,ROUND((INDIRECT(ADDRESS(CP17,$CP$7,,,"ТаблицаСоответствия"))+CR17)*$CP$8,0),)</f>
        <v>0</v>
      </c>
      <c r="CR17" s="9"/>
      <c r="CS17" s="12"/>
      <c r="CT17" s="9">
        <f ca="1">IF(CS17&gt;0,ROUND((INDIRECT(ADDRESS(CS17,$CS$7,,,"ТаблицаСоответствия"))+CU17)*$CS$8,0),)</f>
        <v>0</v>
      </c>
      <c r="CU17" s="9"/>
      <c r="CV17" s="12"/>
      <c r="CW17" s="9">
        <f ca="1">IF(CV17&gt;0,ROUND((INDIRECT(ADDRESS(CV17,$CV$7,,,"ТаблицаСоответствия"))+CX17)*$CV$8,0),)</f>
        <v>0</v>
      </c>
      <c r="CX17" s="9"/>
      <c r="CY17" s="12"/>
      <c r="CZ17" s="9">
        <f ca="1">IF(CY17&gt;0,ROUND((INDIRECT(ADDRESS(CY17,$CY$7,,,"ТаблицаСоответствия"))+DA17)*$CY$8,0),)</f>
        <v>0</v>
      </c>
      <c r="DA17" s="9"/>
      <c r="DB17" s="12"/>
      <c r="DC17" s="9">
        <f ca="1">IF(DB17&gt;0,ROUND((INDIRECT(ADDRESS(DB17,$DB$7,,,"ТаблицаСоответствия"))+DD17)*$DB$8,0),)</f>
        <v>0</v>
      </c>
      <c r="DD17" s="9"/>
      <c r="DE17" s="12"/>
      <c r="DF17" s="9">
        <f ca="1">IF(DE17&gt;0,ROUND((INDIRECT(ADDRESS(DE17,$DE$7,,,"ТаблицаСоответствия"))+DG17)*$DE$8,0),)</f>
        <v>0</v>
      </c>
      <c r="DG17" s="9"/>
      <c r="DH17" s="12"/>
      <c r="DI17" s="9">
        <f ca="1">IF(DH17&gt;0,ROUND((INDIRECT(ADDRESS(DH17,$DH$7,,,"ТаблицаСоответствия"))+DJ17)*$DH$8,0),)</f>
        <v>0</v>
      </c>
      <c r="DJ17" s="9"/>
      <c r="DK17" s="12"/>
      <c r="DL17" s="9">
        <f ca="1">IF(DK17&gt;0,ROUND((INDIRECT(ADDRESS(DK17,$DK$7,,,"ТаблицаСоответствия"))+DM17)*$DK$8,0),)</f>
        <v>0</v>
      </c>
      <c r="DM17" s="9"/>
      <c r="DN17" s="12"/>
      <c r="DO17" s="9">
        <f ca="1">IF(DN17&gt;0,ROUND((INDIRECT(ADDRESS(DN17,$DN$7,,,"ТаблицаСоответствия"))+DP17)*$DN$8,0),)</f>
        <v>0</v>
      </c>
      <c r="DP17" s="9"/>
      <c r="DQ17" s="12"/>
      <c r="DR17" s="9">
        <f ca="1">IF(DQ17&gt;0,ROUND((INDIRECT(ADDRESS(DQ17,$DQ$7,,,"ТаблицаСоответствия"))+DS17)*$DQ$8,0),)</f>
        <v>0</v>
      </c>
      <c r="DS17" s="9"/>
      <c r="DT17" s="12"/>
      <c r="DU17" s="9">
        <f ca="1">IF(DT17&gt;0,ROUND((INDIRECT(ADDRESS(DT17,$DT$7,,,"ТаблицаСоответствия"))+DV17)*$DT$8,0),)</f>
        <v>0</v>
      </c>
      <c r="DV17" s="9"/>
      <c r="DW17" s="12"/>
      <c r="DX17" s="9">
        <f ca="1">IF(DW17&gt;0,ROUND((INDIRECT(ADDRESS(DW17,$DW$7,,,"ТаблицаСоответствия"))+DY17)*$DW$8,0),)</f>
        <v>0</v>
      </c>
      <c r="DY17" s="9"/>
      <c r="DZ17" s="12"/>
      <c r="EA17" s="9">
        <f ca="1">IF(DZ17&gt;0,ROUND((INDIRECT(ADDRESS(DZ17,$DZ$7,,,"ТаблицаСоответствия"))+EB17)*$DZ$8,0),)</f>
        <v>0</v>
      </c>
      <c r="EB17" s="9"/>
      <c r="EC17" s="12"/>
      <c r="ED17" s="9">
        <f ca="1">IF(EC17&gt;0,ROUND((INDIRECT(ADDRESS(EC17,$EC$7,,,"ТаблицаСоответствия"))+EE17)*$EC$8,0),)</f>
        <v>0</v>
      </c>
      <c r="EE17" s="9"/>
      <c r="EF17" s="12"/>
      <c r="EG17" s="9">
        <f ca="1">IF(EF17&gt;0,ROUND((INDIRECT(ADDRESS(EF17,$EF$7,,,"ТаблицаСоответствия"))+EH17)*$EF$8,0),)</f>
        <v>0</v>
      </c>
      <c r="EH17" s="9"/>
      <c r="EI17" s="169">
        <f ca="1">SUM(EG17,DI17,DL17,BJ17,BM17,BP17,BH17,BS17,BV17,BY17,CB17,CE17,CH17,CN17,CQ17,CT17,CW17,CZ17,DC17,DF17,CK17,DO17,DR17,DU17,DX17,EA17,ED17,)</f>
        <v>14</v>
      </c>
      <c r="EJ17" s="287" t="str">
        <f t="shared" si="0"/>
        <v>Ромазанов Тимур - Ромазанова Алина</v>
      </c>
      <c r="EK17" s="287"/>
      <c r="EL17" s="287"/>
      <c r="EM17" s="14">
        <f t="shared" ca="1" si="1"/>
        <v>8</v>
      </c>
    </row>
    <row r="18" spans="1:143" ht="16.7" customHeight="1" x14ac:dyDescent="0.25">
      <c r="A18" s="14">
        <f t="shared" si="2"/>
        <v>9</v>
      </c>
      <c r="B18" s="43" t="s">
        <v>102</v>
      </c>
      <c r="C18" s="12"/>
      <c r="D18" s="154">
        <f ca="1">IF(C18&gt;0,(INDIRECT(ADDRESS(C18,$C$7,,,"ТаблицаСоответствия"))+E18)*$C$8,0)</f>
        <v>0</v>
      </c>
      <c r="E18" s="32"/>
      <c r="F18" s="12"/>
      <c r="G18" s="154">
        <f ca="1">IF(F18&gt;0,(INDIRECT(ADDRESS(F18,$F$7,,,"ТаблицаСоответствия"))+H18)*$F$8,0)</f>
        <v>0</v>
      </c>
      <c r="H18" s="32"/>
      <c r="I18" s="12"/>
      <c r="J18" s="154">
        <f ca="1">IF(I18&gt;0,(INDIRECT(ADDRESS(I18,$I$7,,,"ТаблицаСоответствия"))+K18)*$I$8,0)</f>
        <v>0</v>
      </c>
      <c r="K18" s="32"/>
      <c r="L18" s="12"/>
      <c r="M18" s="154">
        <f ca="1">IF(L18&gt;0,(INDIRECT(ADDRESS(L18,$L$7,,,"ТаблицаСоответствия"))+N18)*$L$8,0)</f>
        <v>0</v>
      </c>
      <c r="N18" s="32"/>
      <c r="O18" s="12"/>
      <c r="P18" s="154">
        <f ca="1">IF(O18&gt;0,(INDIRECT(ADDRESS(O18,$O$7,,,"ТаблицаСоответствия"))+Q18)*$O$8,0)</f>
        <v>0</v>
      </c>
      <c r="Q18" s="32"/>
      <c r="R18" s="12"/>
      <c r="S18" s="154">
        <f ca="1">IF(R18&gt;0,(INDIRECT(ADDRESS(R18,$R$7,,,"ТаблицаСоответствия"))+T18)*$R$8,0)</f>
        <v>0</v>
      </c>
      <c r="T18" s="32"/>
      <c r="U18" s="12"/>
      <c r="V18" s="154">
        <f ca="1">IF(U18&gt;0,(INDIRECT(ADDRESS(U18,$U$7,,,"ТаблицаСоответствия"))+W18)*$U$8,0)</f>
        <v>0</v>
      </c>
      <c r="W18" s="32"/>
      <c r="X18" s="12"/>
      <c r="Y18" s="154">
        <f ca="1">IF(X18&gt;0,(INDIRECT(ADDRESS(X18,$X$7,,,"ТаблицаСоответствия"))+Z18)*$X$8,0)</f>
        <v>0</v>
      </c>
      <c r="Z18" s="32"/>
      <c r="AA18" s="12">
        <v>9</v>
      </c>
      <c r="AB18" s="154">
        <f ca="1">IF(AA18&gt;0,(INDIRECT(ADDRESS(AA18,$AA$7,,,"ТаблицаСоответствия"))+AC18)*$AA$8,0)</f>
        <v>11.2</v>
      </c>
      <c r="AC18" s="32"/>
      <c r="AD18" s="12"/>
      <c r="AE18" s="154">
        <f ca="1">IF(AD18&gt;0,(INDIRECT(ADDRESS(AD18,$AD$7,,,"ТаблицаСоответствия"))+AF18)*$AD$8,0)</f>
        <v>0</v>
      </c>
      <c r="AF18" s="32"/>
      <c r="AG18" s="12"/>
      <c r="AH18" s="154">
        <f ca="1">IF(AG18&gt;0,(INDIRECT(ADDRESS(AG18,$AG$7,,,"ТаблицаСоответствия"))+AI18)*$AG$8,0)</f>
        <v>0</v>
      </c>
      <c r="AI18" s="32"/>
      <c r="AJ18" s="12"/>
      <c r="AK18" s="154">
        <f ca="1">IF(AJ18&gt;0,(INDIRECT(ADDRESS(AJ18,$AJ$7,,,"ТаблицаСоответствия"))+AL18)*$AJ$8,0)</f>
        <v>0</v>
      </c>
      <c r="AL18" s="32"/>
      <c r="AM18" s="12"/>
      <c r="AN18" s="154">
        <f ca="1">IF(AM18&gt;0,(INDIRECT(ADDRESS(AM18,$AM$7,,,"ТаблицаСоответствия"))+AO18)*$AM$8,0)</f>
        <v>0</v>
      </c>
      <c r="AO18" s="32"/>
      <c r="AP18" s="12"/>
      <c r="AQ18" s="154">
        <f ca="1">IF(AP18&gt;0,(INDIRECT(ADDRESS(AP18,$AP$7,,,"ТаблицаСоответствия"))+AR18)*$AP$8,0)</f>
        <v>0</v>
      </c>
      <c r="AR18" s="32"/>
      <c r="AS18" s="12"/>
      <c r="AT18" s="154">
        <f ca="1">IF(AS18&gt;0,(INDIRECT(ADDRESS(AS18,$AS$7,,,"ТаблицаСоответствия"))+AU18)*$AS$8,0)</f>
        <v>0</v>
      </c>
      <c r="AU18" s="32"/>
      <c r="AV18" s="12"/>
      <c r="AW18" s="154">
        <f ca="1">IF(AV18&gt;0,(INDIRECT(ADDRESS(AV18,$AV$7,,,"ТаблицаСоответствия"))+AX18)*$AV$8,0)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168">
        <f ca="1">SUM(D18,G18,Y18,AB18,AE18,AW18,BC18,J18,M18,P18,S18,V18,AH18,AK18,AN18,AQ18,AT18,AZ18,BF18)</f>
        <v>11.2</v>
      </c>
      <c r="BI18" s="12"/>
      <c r="BJ18" s="32">
        <f ca="1">IF(BI18&gt;0,ROUND((INDIRECT(ADDRESS(BI18,$BI$7,,,"ТаблицаСоответствия"))+BK18)*$BI$8,0),)</f>
        <v>0</v>
      </c>
      <c r="BK18" s="32"/>
      <c r="BL18" s="12"/>
      <c r="BM18" s="32">
        <f ca="1">IF(BL18&gt;0,ROUND((INDIRECT(ADDRESS(BL18,$BL$7,,,"ТаблицаСоответствия"))+BN18)*$BL$8,0),)</f>
        <v>0</v>
      </c>
      <c r="BN18" s="32"/>
      <c r="BO18" s="12"/>
      <c r="BP18" s="32">
        <f ca="1">IF(BO18&gt;0,ROUND((INDIRECT(ADDRESS(BO18,$BO$7,,,"ТаблицаСоответствия"))+BQ18)*$BO$8,0),)</f>
        <v>0</v>
      </c>
      <c r="BQ18" s="32"/>
      <c r="BR18" s="12"/>
      <c r="BS18" s="32">
        <f ca="1">IF(BR18&gt;0,ROUND((INDIRECT(ADDRESS(BR18,$BR$7,,,"ТаблицаСоответствия"))+BT18)*$BR$8,0),)</f>
        <v>0</v>
      </c>
      <c r="BT18" s="32"/>
      <c r="BU18" s="12"/>
      <c r="BV18" s="32">
        <f ca="1">IF(BU18&gt;0,ROUND((INDIRECT(ADDRESS(BU18,$BU$7,,,"ТаблицаСоответствия"))+BW18)*$BU$8,0),)</f>
        <v>0</v>
      </c>
      <c r="BW18" s="32"/>
      <c r="BX18" s="12"/>
      <c r="BY18" s="32">
        <f ca="1">IF(BX18&gt;0,ROUND((INDIRECT(ADDRESS(BX18,$BX$7,,,"ТаблицаСоответствия"))+BZ18)*$BX$8,0),)</f>
        <v>0</v>
      </c>
      <c r="BZ18" s="32"/>
      <c r="CA18" s="12"/>
      <c r="CB18" s="32">
        <f ca="1">IF(CA18&gt;0,ROUND((INDIRECT(ADDRESS(CA18,$CA$7,,,"ТаблицаСоответствия"))+CC18)*$CA$8,0),)</f>
        <v>0</v>
      </c>
      <c r="CC18" s="32"/>
      <c r="CD18" s="12"/>
      <c r="CE18" s="32">
        <f ca="1">IF(CD18&gt;0,ROUND((INDIRECT(ADDRESS(CD18,$CD$7,,,"ТаблицаСоответствия"))+CF18)*$CD$8,0),)</f>
        <v>0</v>
      </c>
      <c r="CF18" s="32"/>
      <c r="CG18" s="12"/>
      <c r="CH18" s="32">
        <f ca="1">IF(CG18&gt;0,ROUND((INDIRECT(ADDRESS(CG18,$CG$7,,,"ТаблицаСоответствия"))+CI18)*$CG$8,0),)</f>
        <v>0</v>
      </c>
      <c r="CI18" s="32"/>
      <c r="CJ18" s="12"/>
      <c r="CK18" s="9">
        <f ca="1">IF(CJ18&gt;0,ROUND((INDIRECT(ADDRESS(CJ18,$CJ$7,,,"ТаблицаСоответствия"))+CL18)*$CJ$8,0),)</f>
        <v>0</v>
      </c>
      <c r="CL18" s="9"/>
      <c r="CM18" s="12"/>
      <c r="CN18" s="9">
        <f ca="1">IF(CM18&gt;0,ROUND((INDIRECT(ADDRESS(CM18,$CM$7,,,"ТаблицаСоответствия"))+CO18)*$CM$8,0),)</f>
        <v>0</v>
      </c>
      <c r="CO18" s="9"/>
      <c r="CP18" s="12"/>
      <c r="CQ18" s="9">
        <f ca="1">IF(CP18&gt;0,ROUND((INDIRECT(ADDRESS(CP18,$CP$7,,,"ТаблицаСоответствия"))+CR18)*$CP$8,0),)</f>
        <v>0</v>
      </c>
      <c r="CR18" s="9"/>
      <c r="CS18" s="12"/>
      <c r="CT18" s="9">
        <f ca="1">IF(CS18&gt;0,ROUND((INDIRECT(ADDRESS(CS18,$CS$7,,,"ТаблицаСоответствия"))+CU18)*$CS$8,0),)</f>
        <v>0</v>
      </c>
      <c r="CU18" s="9"/>
      <c r="CV18" s="12"/>
      <c r="CW18" s="9">
        <f ca="1">IF(CV18&gt;0,ROUND((INDIRECT(ADDRESS(CV18,$CV$7,,,"ТаблицаСоответствия"))+CX18)*$CV$8,0),)</f>
        <v>0</v>
      </c>
      <c r="CX18" s="9"/>
      <c r="CY18" s="12"/>
      <c r="CZ18" s="9">
        <f ca="1">IF(CY18&gt;0,ROUND((INDIRECT(ADDRESS(CY18,$CY$7,,,"ТаблицаСоответствия"))+DA18)*$CY$8,0),)</f>
        <v>0</v>
      </c>
      <c r="DA18" s="9"/>
      <c r="DB18" s="12"/>
      <c r="DC18" s="9">
        <f ca="1">IF(DB18&gt;0,ROUND((INDIRECT(ADDRESS(DB18,$DB$7,,,"ТаблицаСоответствия"))+DD18)*$DB$8,0),)</f>
        <v>0</v>
      </c>
      <c r="DD18" s="9"/>
      <c r="DE18" s="12"/>
      <c r="DF18" s="9">
        <f ca="1">IF(DE18&gt;0,ROUND((INDIRECT(ADDRESS(DE18,$DE$7,,,"ТаблицаСоответствия"))+DG18)*$DE$8,0),)</f>
        <v>0</v>
      </c>
      <c r="DG18" s="9"/>
      <c r="DH18" s="12"/>
      <c r="DI18" s="9">
        <f ca="1">IF(DH18&gt;0,ROUND((INDIRECT(ADDRESS(DH18,$DH$7,,,"ТаблицаСоответствия"))+DJ18)*$DH$8,0),)</f>
        <v>0</v>
      </c>
      <c r="DJ18" s="9"/>
      <c r="DK18" s="12"/>
      <c r="DL18" s="9">
        <f ca="1">IF(DK18&gt;0,ROUND((INDIRECT(ADDRESS(DK18,$DK$7,,,"ТаблицаСоответствия"))+DM18)*$DK$8,0),)</f>
        <v>0</v>
      </c>
      <c r="DM18" s="9"/>
      <c r="DN18" s="12"/>
      <c r="DO18" s="9">
        <f ca="1">IF(DN18&gt;0,ROUND((INDIRECT(ADDRESS(DN18,$DN$7,,,"ТаблицаСоответствия"))+DP18)*$DN$8,0),)</f>
        <v>0</v>
      </c>
      <c r="DP18" s="9"/>
      <c r="DQ18" s="12"/>
      <c r="DR18" s="9">
        <f ca="1">IF(DQ18&gt;0,ROUND((INDIRECT(ADDRESS(DQ18,$DQ$7,,,"ТаблицаСоответствия"))+DS18)*$DQ$8,0),)</f>
        <v>0</v>
      </c>
      <c r="DS18" s="9"/>
      <c r="DT18" s="12"/>
      <c r="DU18" s="9">
        <f ca="1">IF(DT18&gt;0,ROUND((INDIRECT(ADDRESS(DT18,$DT$7,,,"ТаблицаСоответствия"))+DV18)*$DT$8,0),)</f>
        <v>0</v>
      </c>
      <c r="DV18" s="9"/>
      <c r="DW18" s="12"/>
      <c r="DX18" s="9">
        <f ca="1">IF(DW18&gt;0,ROUND((INDIRECT(ADDRESS(DW18,$DW$7,,,"ТаблицаСоответствия"))+DY18)*$DW$8,0),)</f>
        <v>0</v>
      </c>
      <c r="DY18" s="9"/>
      <c r="DZ18" s="12"/>
      <c r="EA18" s="9">
        <f ca="1">IF(DZ18&gt;0,ROUND((INDIRECT(ADDRESS(DZ18,$DZ$7,,,"ТаблицаСоответствия"))+EB18)*$DZ$8,0),)</f>
        <v>0</v>
      </c>
      <c r="EB18" s="9"/>
      <c r="EC18" s="12"/>
      <c r="ED18" s="9">
        <f ca="1">IF(EC18&gt;0,ROUND((INDIRECT(ADDRESS(EC18,$EC$7,,,"ТаблицаСоответствия"))+EE18)*$EC$8,0),)</f>
        <v>0</v>
      </c>
      <c r="EE18" s="9"/>
      <c r="EF18" s="12"/>
      <c r="EG18" s="9">
        <f ca="1">IF(EF18&gt;0,ROUND((INDIRECT(ADDRESS(EF18,$EF$7,,,"ТаблицаСоответствия"))+EH18)*$EF$8,0),)</f>
        <v>0</v>
      </c>
      <c r="EH18" s="9"/>
      <c r="EI18" s="169">
        <f ca="1">SUM(EG18,DI18,DL18,BJ18,BM18,BP18,BH18,BS18,BV18,BY18,CB18,CE18,CH18,CN18,CQ18,CT18,CW18,CZ18,DC18,DF18,CK18,DO18,DR18,DU18,DX18,EA18,ED18,)</f>
        <v>11.2</v>
      </c>
      <c r="EJ18" s="287" t="str">
        <f t="shared" si="0"/>
        <v>Штумп Ярослав - Черненко Анна</v>
      </c>
      <c r="EK18" s="287"/>
      <c r="EL18" s="287"/>
      <c r="EM18" s="14">
        <f t="shared" ca="1" si="1"/>
        <v>9</v>
      </c>
    </row>
    <row r="19" spans="1:143" s="34" customFormat="1" ht="15.75" thickBot="1" x14ac:dyDescent="0.3">
      <c r="A19" s="14">
        <f t="shared" si="2"/>
        <v>10</v>
      </c>
      <c r="B19" s="3" t="s">
        <v>155</v>
      </c>
      <c r="C19" s="12"/>
      <c r="D19" s="154">
        <f ca="1">IF(C19&gt;0,(INDIRECT(ADDRESS(C19,$C$7,,,"ТаблицаСоответствия"))+E19)*$C$8,0)</f>
        <v>0</v>
      </c>
      <c r="E19" s="32"/>
      <c r="F19" s="12"/>
      <c r="G19" s="154">
        <f ca="1">IF(F19&gt;0,(INDIRECT(ADDRESS(F19,$F$7,,,"ТаблицаСоответствия"))+H19)*$F$8,0)</f>
        <v>0</v>
      </c>
      <c r="H19" s="32"/>
      <c r="I19" s="12"/>
      <c r="J19" s="154">
        <f ca="1">IF(I19&gt;0,(INDIRECT(ADDRESS(I19,$I$7,,,"ТаблицаСоответствия"))+K19)*$I$8,0)</f>
        <v>0</v>
      </c>
      <c r="K19" s="32"/>
      <c r="L19" s="12"/>
      <c r="M19" s="154">
        <f ca="1">IF(L19&gt;0,(INDIRECT(ADDRESS(L19,$L$7,,,"ТаблицаСоответствия"))+N19)*$L$8,0)</f>
        <v>0</v>
      </c>
      <c r="N19" s="32"/>
      <c r="O19" s="12"/>
      <c r="P19" s="154">
        <f ca="1">IF(O19&gt;0,(INDIRECT(ADDRESS(O19,$O$7,,,"ТаблицаСоответствия"))+Q19)*$O$8,0)</f>
        <v>0</v>
      </c>
      <c r="Q19" s="32"/>
      <c r="R19" s="12"/>
      <c r="S19" s="154">
        <f ca="1">IF(R19&gt;0,(INDIRECT(ADDRESS(R19,$R$7,,,"ТаблицаСоответствия"))+T19)*$R$8,0)</f>
        <v>0</v>
      </c>
      <c r="T19" s="32"/>
      <c r="U19" s="12"/>
      <c r="V19" s="154">
        <f ca="1">IF(U19&gt;0,(INDIRECT(ADDRESS(U19,$U$7,,,"ТаблицаСоответствия"))+W19)*$U$8,0)</f>
        <v>0</v>
      </c>
      <c r="W19" s="32"/>
      <c r="X19" s="12"/>
      <c r="Y19" s="154">
        <f ca="1">IF(X19&gt;0,(INDIRECT(ADDRESS(X19,$X$7,,,"ТаблицаСоответствия"))+Z19)*$X$8,0)</f>
        <v>0</v>
      </c>
      <c r="Z19" s="32"/>
      <c r="AA19" s="12"/>
      <c r="AB19" s="154">
        <f ca="1">IF(AA19&gt;0,(INDIRECT(ADDRESS(AA19,$AA$7,,,"ТаблицаСоответствия"))+AC19)*$AA$8,0)</f>
        <v>0</v>
      </c>
      <c r="AC19" s="32"/>
      <c r="AD19" s="12">
        <v>3</v>
      </c>
      <c r="AE19" s="154">
        <f ca="1">IF(AD19&gt;0,(INDIRECT(ADDRESS(AD19,$AD$7,,,"ТаблицаСоответствия"))+AF19)*$AD$8,0)</f>
        <v>9.6</v>
      </c>
      <c r="AF19" s="32"/>
      <c r="AG19" s="12"/>
      <c r="AH19" s="154">
        <f ca="1">IF(AG19&gt;0,(INDIRECT(ADDRESS(AG19,$AG$7,,,"ТаблицаСоответствия"))+AI19)*$AG$8,0)</f>
        <v>0</v>
      </c>
      <c r="AI19" s="32"/>
      <c r="AJ19" s="12"/>
      <c r="AK19" s="154">
        <f ca="1">IF(AJ19&gt;0,(INDIRECT(ADDRESS(AJ19,$AJ$7,,,"ТаблицаСоответствия"))+AL19)*$AJ$8,0)</f>
        <v>0</v>
      </c>
      <c r="AL19" s="32"/>
      <c r="AM19" s="12"/>
      <c r="AN19" s="154">
        <f ca="1">IF(AM19&gt;0,(INDIRECT(ADDRESS(AM19,$AM$7,,,"ТаблицаСоответствия"))+AO19)*$AM$8,0)</f>
        <v>0</v>
      </c>
      <c r="AO19" s="32"/>
      <c r="AP19" s="12"/>
      <c r="AQ19" s="154">
        <f ca="1">IF(AP19&gt;0,(INDIRECT(ADDRESS(AP19,$AP$7,,,"ТаблицаСоответствия"))+AR19)*$AP$8,0)</f>
        <v>0</v>
      </c>
      <c r="AR19" s="32"/>
      <c r="AS19" s="12"/>
      <c r="AT19" s="154">
        <f ca="1">IF(AS19&gt;0,(INDIRECT(ADDRESS(AS19,$AS$7,,,"ТаблицаСоответствия"))+AU19)*$AS$8,0)</f>
        <v>0</v>
      </c>
      <c r="AU19" s="32"/>
      <c r="AV19" s="12"/>
      <c r="AW19" s="154">
        <f ca="1">IF(AV19&gt;0,(INDIRECT(ADDRESS(AV19,$AV$7,,,"ТаблицаСоответствия"))+AX19)*$AV$8,0)</f>
        <v>0</v>
      </c>
      <c r="AX19" s="32"/>
      <c r="AY19" s="104"/>
      <c r="AZ19" s="105">
        <f ca="1">IF(AY19&gt;0,ROUND((INDIRECT(ADDRESS(AY19,$AY$7,,,"ТаблицаСоответствия"))+BA19)*$AY$8,0),)</f>
        <v>0</v>
      </c>
      <c r="BA19" s="106"/>
      <c r="BB19" s="104"/>
      <c r="BC19" s="105">
        <f ca="1">IF(BB19&gt;0,ROUND((INDIRECT(ADDRESS(BB19,$BB$7,,,"ТаблицаСоответствия"))+BD19)*$BB$8,0),)</f>
        <v>0</v>
      </c>
      <c r="BD19" s="106"/>
      <c r="BE19" s="104"/>
      <c r="BF19" s="105">
        <f ca="1">IF(BE19&gt;0,ROUND((INDIRECT(ADDRESS(BE19,$BE$7,,,"ТаблицаСоответствия"))+BG19)*$BE$8,0),)</f>
        <v>0</v>
      </c>
      <c r="BG19" s="106"/>
      <c r="BH19" s="168">
        <f ca="1">SUM(D19,G19,Y19,AB19,AE19,AW19,BC19,J19,M19,P19,S19,V19,AH19,AK19,AN19,AQ19,AT19,AZ19,BF19)</f>
        <v>9.6</v>
      </c>
      <c r="BI19" s="12"/>
      <c r="BJ19" s="32">
        <f ca="1">IF(BI19&gt;0,ROUND((INDIRECT(ADDRESS(BI19,$BI$7,,,"ТаблицаСоответствия"))+BK19)*$BI$8,0),)</f>
        <v>0</v>
      </c>
      <c r="BK19" s="32"/>
      <c r="BL19" s="12"/>
      <c r="BM19" s="32">
        <f ca="1">IF(BL19&gt;0,ROUND((INDIRECT(ADDRESS(BL19,$BL$7,,,"ТаблицаСоответствия"))+BN19)*$BL$8,0),)</f>
        <v>0</v>
      </c>
      <c r="BN19" s="32"/>
      <c r="BO19" s="12"/>
      <c r="BP19" s="32">
        <f ca="1">IF(BO19&gt;0,ROUND((INDIRECT(ADDRESS(BO19,$BO$7,,,"ТаблицаСоответствия"))+BQ19)*$BO$8,0),)</f>
        <v>0</v>
      </c>
      <c r="BQ19" s="32"/>
      <c r="BR19" s="12"/>
      <c r="BS19" s="32">
        <f ca="1">IF(BR19&gt;0,ROUND((INDIRECT(ADDRESS(BR19,$BR$7,,,"ТаблицаСоответствия"))+BT19)*$BR$8,0),)</f>
        <v>0</v>
      </c>
      <c r="BT19" s="32"/>
      <c r="BU19" s="12"/>
      <c r="BV19" s="32">
        <f ca="1">IF(BU19&gt;0,ROUND((INDIRECT(ADDRESS(BU19,$BU$7,,,"ТаблицаСоответствия"))+BW19)*$BU$8,0),)</f>
        <v>0</v>
      </c>
      <c r="BW19" s="32"/>
      <c r="BX19" s="12"/>
      <c r="BY19" s="32">
        <f ca="1">IF(BX19&gt;0,ROUND((INDIRECT(ADDRESS(BX19,$BX$7,,,"ТаблицаСоответствия"))+BZ19)*$BX$8,0),)</f>
        <v>0</v>
      </c>
      <c r="BZ19" s="32"/>
      <c r="CA19" s="12"/>
      <c r="CB19" s="32">
        <f ca="1">IF(CA19&gt;0,ROUND((INDIRECT(ADDRESS(CA19,$CA$7,,,"ТаблицаСоответствия"))+CC19)*$CA$8,0),)</f>
        <v>0</v>
      </c>
      <c r="CC19" s="32"/>
      <c r="CD19" s="12"/>
      <c r="CE19" s="32">
        <f ca="1">IF(CD19&gt;0,ROUND((INDIRECT(ADDRESS(CD19,$CD$7,,,"ТаблицаСоответствия"))+CF19)*$CD$8,0),)</f>
        <v>0</v>
      </c>
      <c r="CF19" s="32"/>
      <c r="CG19" s="12"/>
      <c r="CH19" s="32">
        <f ca="1">IF(CG19&gt;0,ROUND((INDIRECT(ADDRESS(CG19,$CG$7,,,"ТаблицаСоответствия"))+CI19)*$CG$8,0),)</f>
        <v>0</v>
      </c>
      <c r="CI19" s="32"/>
      <c r="CJ19" s="12"/>
      <c r="CK19" s="9">
        <f ca="1">IF(CJ19&gt;0,ROUND((INDIRECT(ADDRESS(CJ19,$CJ$7,,,"ТаблицаСоответствия"))+CL19)*$CJ$8,0),)</f>
        <v>0</v>
      </c>
      <c r="CL19" s="32"/>
      <c r="CM19" s="12"/>
      <c r="CN19" s="9">
        <f ca="1">IF(CM19&gt;0,ROUND((INDIRECT(ADDRESS(CM19,$CM$7,,,"ТаблицаСоответствия"))+CO19)*$CM$8,0),)</f>
        <v>0</v>
      </c>
      <c r="CO19" s="32"/>
      <c r="CP19" s="12"/>
      <c r="CQ19" s="9">
        <f ca="1">IF(CP19&gt;0,ROUND((INDIRECT(ADDRESS(CP19,$CP$7,,,"ТаблицаСоответствия"))+CR19)*$CP$8,0),)</f>
        <v>0</v>
      </c>
      <c r="CR19" s="32"/>
      <c r="CS19" s="12"/>
      <c r="CT19" s="9">
        <f ca="1">IF(CS19&gt;0,ROUND((INDIRECT(ADDRESS(CS19,$CS$7,,,"ТаблицаСоответствия"))+CU19)*$CS$8,0),)</f>
        <v>0</v>
      </c>
      <c r="CU19" s="32"/>
      <c r="CV19" s="12"/>
      <c r="CW19" s="9">
        <f ca="1">IF(CV19&gt;0,ROUND((INDIRECT(ADDRESS(CV19,$CV$7,,,"ТаблицаСоответствия"))+CX19)*$CV$8,0),)</f>
        <v>0</v>
      </c>
      <c r="CX19" s="32"/>
      <c r="CY19" s="12"/>
      <c r="CZ19" s="9">
        <f ca="1">IF(CY19&gt;0,ROUND((INDIRECT(ADDRESS(CY19,$CY$7,,,"ТаблицаСоответствия"))+DA19)*$CY$8,0),)</f>
        <v>0</v>
      </c>
      <c r="DA19" s="32"/>
      <c r="DB19" s="12"/>
      <c r="DC19" s="9">
        <f ca="1">IF(DB19&gt;0,ROUND((INDIRECT(ADDRESS(DB19,$DB$7,,,"ТаблицаСоответствия"))+DD19)*$DB$8,0),)</f>
        <v>0</v>
      </c>
      <c r="DD19" s="32"/>
      <c r="DE19" s="12"/>
      <c r="DF19" s="9">
        <f ca="1">IF(DE19&gt;0,ROUND((INDIRECT(ADDRESS(DE19,$DE$7,,,"ТаблицаСоответствия"))+DG19)*$DE$8,0),)</f>
        <v>0</v>
      </c>
      <c r="DG19" s="32"/>
      <c r="DH19" s="12"/>
      <c r="DI19" s="9">
        <f ca="1">IF(DH19&gt;0,ROUND((INDIRECT(ADDRESS(DH19,$DH$7,,,"ТаблицаСоответствия"))+DJ19)*$DH$8,0),)</f>
        <v>0</v>
      </c>
      <c r="DJ19" s="32"/>
      <c r="DK19" s="12"/>
      <c r="DL19" s="9">
        <f ca="1">IF(DK19&gt;0,ROUND((INDIRECT(ADDRESS(DK19,$DK$7,,,"ТаблицаСоответствия"))+DM19)*$DK$8,0),)</f>
        <v>0</v>
      </c>
      <c r="DM19" s="32"/>
      <c r="DN19" s="12"/>
      <c r="DO19" s="9">
        <f ca="1">IF(DN19&gt;0,ROUND((INDIRECT(ADDRESS(DN19,$DN$7,,,"ТаблицаСоответствия"))+DP19)*$DN$8,0),)</f>
        <v>0</v>
      </c>
      <c r="DP19" s="32"/>
      <c r="DQ19" s="12"/>
      <c r="DR19" s="9">
        <f ca="1">IF(DQ19&gt;0,ROUND((INDIRECT(ADDRESS(DQ19,$DQ$7,,,"ТаблицаСоответствия"))+DS19)*$DQ$8,0),)</f>
        <v>0</v>
      </c>
      <c r="DS19" s="32"/>
      <c r="DT19" s="12"/>
      <c r="DU19" s="9">
        <f ca="1">IF(DT19&gt;0,ROUND((INDIRECT(ADDRESS(DT19,$DT$7,,,"ТаблицаСоответствия"))+DV19)*$DT$8,0),)</f>
        <v>0</v>
      </c>
      <c r="DV19" s="32"/>
      <c r="DW19" s="12"/>
      <c r="DX19" s="9">
        <f ca="1">IF(DW19&gt;0,ROUND((INDIRECT(ADDRESS(DW19,$DW$7,,,"ТаблицаСоответствия"))+DY19)*$DW$8,0),)</f>
        <v>0</v>
      </c>
      <c r="DY19" s="32"/>
      <c r="DZ19" s="12"/>
      <c r="EA19" s="9">
        <f ca="1">IF(DZ19&gt;0,ROUND((INDIRECT(ADDRESS(DZ19,$DZ$7,,,"ТаблицаСоответствия"))+EB19)*$DZ$8,0),)</f>
        <v>0</v>
      </c>
      <c r="EB19" s="32"/>
      <c r="EC19" s="12"/>
      <c r="ED19" s="9">
        <f ca="1">IF(EC19&gt;0,ROUND((INDIRECT(ADDRESS(EC19,$EC$7,,,"ТаблицаСоответствия"))+EE19)*$EC$8,0),)</f>
        <v>0</v>
      </c>
      <c r="EE19" s="32"/>
      <c r="EF19" s="12"/>
      <c r="EG19" s="9">
        <f ca="1">IF(EF19&gt;0,ROUND((INDIRECT(ADDRESS(EF19,$EF$7,,,"ТаблицаСоответствия"))+EH19)*$EF$8,0),)</f>
        <v>0</v>
      </c>
      <c r="EH19" s="32"/>
      <c r="EI19" s="169">
        <f ca="1">SUM(EG19,DI19,DL19,BJ19,BM19,BP19,BH19,BS19,BV19,BY19,CB19,CE19,CH19,CN19,CQ19,CT19,CW19,CZ19,DC19,DF19,CK19,DO19,DR19,DU19,DX19,EA19,ED19,)</f>
        <v>9.6</v>
      </c>
      <c r="EJ19" s="286" t="str">
        <f t="shared" si="0"/>
        <v>Кучерявый Александр - Лукьянчикова Вероника</v>
      </c>
      <c r="EK19" s="286"/>
      <c r="EL19" s="286"/>
      <c r="EM19" s="33">
        <f t="shared" ca="1" si="1"/>
        <v>10</v>
      </c>
    </row>
    <row r="20" spans="1:143" s="34" customFormat="1" ht="15.75" thickBot="1" x14ac:dyDescent="0.3">
      <c r="A20" s="14">
        <f t="shared" si="2"/>
        <v>11</v>
      </c>
      <c r="B20" s="3" t="s">
        <v>13</v>
      </c>
      <c r="C20" s="12"/>
      <c r="D20" s="154">
        <f ca="1">IF(C20&gt;0,(INDIRECT(ADDRESS(C20,$C$7,,,"ТаблицаСоответствия"))+E20)*$C$8,0)</f>
        <v>0</v>
      </c>
      <c r="E20" s="32"/>
      <c r="F20" s="12"/>
      <c r="G20" s="154">
        <f ca="1">IF(F20&gt;0,(INDIRECT(ADDRESS(F20,$F$7,,,"ТаблицаСоответствия"))+H20)*$F$8,0)</f>
        <v>0</v>
      </c>
      <c r="H20" s="32"/>
      <c r="I20" s="12"/>
      <c r="J20" s="154">
        <f ca="1">IF(I20&gt;0,(INDIRECT(ADDRESS(I20,$I$7,,,"ТаблицаСоответствия"))+K20)*$I$8,0)</f>
        <v>0</v>
      </c>
      <c r="K20" s="32"/>
      <c r="L20" s="12"/>
      <c r="M20" s="154">
        <f ca="1">IF(L20&gt;0,(INDIRECT(ADDRESS(L20,$L$7,,,"ТаблицаСоответствия"))+N20)*$L$8,0)</f>
        <v>0</v>
      </c>
      <c r="N20" s="32"/>
      <c r="O20" s="12"/>
      <c r="P20" s="154">
        <f ca="1">IF(O20&gt;0,(INDIRECT(ADDRESS(O20,$O$7,,,"ТаблицаСоответствия"))+Q20)*$O$8,0)</f>
        <v>0</v>
      </c>
      <c r="Q20" s="32"/>
      <c r="R20" s="12"/>
      <c r="S20" s="154">
        <f ca="1">IF(R20&gt;0,(INDIRECT(ADDRESS(R20,$R$7,,,"ТаблицаСоответствия"))+T20)*$R$8,0)</f>
        <v>0</v>
      </c>
      <c r="T20" s="32"/>
      <c r="U20" s="12"/>
      <c r="V20" s="154">
        <f ca="1">IF(U20&gt;0,(INDIRECT(ADDRESS(U20,$U$7,,,"ТаблицаСоответствия"))+W20)*$U$8,0)</f>
        <v>0</v>
      </c>
      <c r="W20" s="32"/>
      <c r="X20" s="12">
        <v>4</v>
      </c>
      <c r="Y20" s="154">
        <f ca="1">IF(X20&gt;0,(INDIRECT(ADDRESS(X20,$X$7,,,"ТаблицаСоответствия"))+Z20)*$X$8,0)</f>
        <v>8.3999999999999986</v>
      </c>
      <c r="Z20" s="32"/>
      <c r="AA20" s="12"/>
      <c r="AB20" s="154">
        <f ca="1">IF(AA20&gt;0,(INDIRECT(ADDRESS(AA20,$AA$7,,,"ТаблицаСоответствия"))+AC20)*$AA$8,0)</f>
        <v>0</v>
      </c>
      <c r="AC20" s="32"/>
      <c r="AD20" s="12"/>
      <c r="AE20" s="154">
        <f ca="1">IF(AD20&gt;0,(INDIRECT(ADDRESS(AD20,$AD$7,,,"ТаблицаСоответствия"))+AF20)*$AD$8,0)</f>
        <v>0</v>
      </c>
      <c r="AF20" s="32"/>
      <c r="AG20" s="12"/>
      <c r="AH20" s="154">
        <f ca="1">IF(AG20&gt;0,(INDIRECT(ADDRESS(AG20,$AG$7,,,"ТаблицаСоответствия"))+AI20)*$AG$8,0)</f>
        <v>0</v>
      </c>
      <c r="AI20" s="32"/>
      <c r="AJ20" s="12"/>
      <c r="AK20" s="154">
        <f ca="1">IF(AJ20&gt;0,(INDIRECT(ADDRESS(AJ20,$AJ$7,,,"ТаблицаСоответствия"))+AL20)*$AJ$8,0)</f>
        <v>0</v>
      </c>
      <c r="AL20" s="32"/>
      <c r="AM20" s="12"/>
      <c r="AN20" s="154">
        <f ca="1">IF(AM20&gt;0,(INDIRECT(ADDRESS(AM20,$AM$7,,,"ТаблицаСоответствия"))+AO20)*$AM$8,0)</f>
        <v>0</v>
      </c>
      <c r="AO20" s="32"/>
      <c r="AP20" s="12"/>
      <c r="AQ20" s="154">
        <f ca="1">IF(AP20&gt;0,(INDIRECT(ADDRESS(AP20,$AP$7,,,"ТаблицаСоответствия"))+AR20)*$AP$8,0)</f>
        <v>0</v>
      </c>
      <c r="AR20" s="32"/>
      <c r="AS20" s="12"/>
      <c r="AT20" s="154">
        <f ca="1">IF(AS20&gt;0,(INDIRECT(ADDRESS(AS20,$AS$7,,,"ТаблицаСоответствия"))+AU20)*$AS$8,0)</f>
        <v>0</v>
      </c>
      <c r="AU20" s="32"/>
      <c r="AV20" s="12"/>
      <c r="AW20" s="154">
        <f ca="1">IF(AV20&gt;0,(INDIRECT(ADDRESS(AV20,$AV$7,,,"ТаблицаСоответствия"))+AX20)*$AV$8,0)</f>
        <v>0</v>
      </c>
      <c r="AX20" s="32"/>
      <c r="AY20" s="104"/>
      <c r="AZ20" s="105">
        <f ca="1">IF(AY20&gt;0,ROUND((INDIRECT(ADDRESS(AY20,$AY$7,,,"ТаблицаСоответствия"))+BA20)*$AY$8,0),)</f>
        <v>0</v>
      </c>
      <c r="BA20" s="106"/>
      <c r="BB20" s="104"/>
      <c r="BC20" s="105">
        <f ca="1">IF(BB20&gt;0,ROUND((INDIRECT(ADDRESS(BB20,$BB$7,,,"ТаблицаСоответствия"))+BD20)*$BB$8,0),)</f>
        <v>0</v>
      </c>
      <c r="BD20" s="106"/>
      <c r="BE20" s="104"/>
      <c r="BF20" s="105">
        <f ca="1">IF(BE20&gt;0,ROUND((INDIRECT(ADDRESS(BE20,$BE$7,,,"ТаблицаСоответствия"))+BG20)*$BE$8,0),)</f>
        <v>0</v>
      </c>
      <c r="BG20" s="106"/>
      <c r="BH20" s="168">
        <f ca="1">SUM(D20,G20,Y20,AB20,AE20,AW20,BC20,J20,M20,P20,S20,V20,AH20,AK20,AN20,AQ20,AT20,AZ20,BF20)</f>
        <v>8.3999999999999986</v>
      </c>
      <c r="BI20" s="12"/>
      <c r="BJ20" s="32">
        <f ca="1">IF(BI20&gt;0,ROUND((INDIRECT(ADDRESS(BI20,$BI$7,,,"ТаблицаСоответствия"))+BK20)*$BI$8,0),)</f>
        <v>0</v>
      </c>
      <c r="BK20" s="32"/>
      <c r="BL20" s="12"/>
      <c r="BM20" s="32">
        <f ca="1">IF(BL20&gt;0,ROUND((INDIRECT(ADDRESS(BL20,$BL$7,,,"ТаблицаСоответствия"))+BN20)*$BL$8,0),)</f>
        <v>0</v>
      </c>
      <c r="BN20" s="32"/>
      <c r="BO20" s="12"/>
      <c r="BP20" s="32">
        <f ca="1">IF(BO20&gt;0,ROUND((INDIRECT(ADDRESS(BO20,$BO$7,,,"ТаблицаСоответствия"))+BQ20)*$BO$8,0),)</f>
        <v>0</v>
      </c>
      <c r="BQ20" s="32"/>
      <c r="BR20" s="12"/>
      <c r="BS20" s="32">
        <f ca="1">IF(BR20&gt;0,ROUND((INDIRECT(ADDRESS(BR20,$BR$7,,,"ТаблицаСоответствия"))+BT20)*$BR$8,0),)</f>
        <v>0</v>
      </c>
      <c r="BT20" s="32"/>
      <c r="BU20" s="12"/>
      <c r="BV20" s="32">
        <f ca="1">IF(BU20&gt;0,ROUND((INDIRECT(ADDRESS(BU20,$BU$7,,,"ТаблицаСоответствия"))+BW20)*$BU$8,0),)</f>
        <v>0</v>
      </c>
      <c r="BW20" s="32"/>
      <c r="BX20" s="12"/>
      <c r="BY20" s="32">
        <f ca="1">IF(BX20&gt;0,ROUND((INDIRECT(ADDRESS(BX20,$BX$7,,,"ТаблицаСоответствия"))+BZ20)*$BX$8,0),)</f>
        <v>0</v>
      </c>
      <c r="BZ20" s="32"/>
      <c r="CA20" s="12"/>
      <c r="CB20" s="32">
        <f ca="1">IF(CA20&gt;0,ROUND((INDIRECT(ADDRESS(CA20,$CA$7,,,"ТаблицаСоответствия"))+CC20)*$CA$8,0),)</f>
        <v>0</v>
      </c>
      <c r="CC20" s="32"/>
      <c r="CD20" s="12"/>
      <c r="CE20" s="32">
        <f ca="1">IF(CD20&gt;0,ROUND((INDIRECT(ADDRESS(CD20,$CD$7,,,"ТаблицаСоответствия"))+CF20)*$CD$8,0),)</f>
        <v>0</v>
      </c>
      <c r="CF20" s="32"/>
      <c r="CG20" s="12"/>
      <c r="CH20" s="32">
        <f ca="1">IF(CG20&gt;0,ROUND((INDIRECT(ADDRESS(CG20,$CG$7,,,"ТаблицаСоответствия"))+CI20)*$CG$8,0),)</f>
        <v>0</v>
      </c>
      <c r="CI20" s="32"/>
      <c r="CJ20" s="12"/>
      <c r="CK20" s="9">
        <f ca="1">IF(CJ20&gt;0,ROUND((INDIRECT(ADDRESS(CJ20,$CJ$7,,,"ТаблицаСоответствия"))+CL20)*$CJ$8,0),)</f>
        <v>0</v>
      </c>
      <c r="CL20" s="9"/>
      <c r="CM20" s="12"/>
      <c r="CN20" s="9">
        <f ca="1">IF(CM20&gt;0,ROUND((INDIRECT(ADDRESS(CM20,$CM$7,,,"ТаблицаСоответствия"))+CO20)*$CM$8,0),)</f>
        <v>0</v>
      </c>
      <c r="CO20" s="9"/>
      <c r="CP20" s="12"/>
      <c r="CQ20" s="9">
        <f ca="1">IF(CP20&gt;0,ROUND((INDIRECT(ADDRESS(CP20,$CP$7,,,"ТаблицаСоответствия"))+CR20)*$CP$8,0),)</f>
        <v>0</v>
      </c>
      <c r="CR20" s="9"/>
      <c r="CS20" s="12"/>
      <c r="CT20" s="9">
        <f ca="1">IF(CS20&gt;0,ROUND((INDIRECT(ADDRESS(CS20,$CS$7,,,"ТаблицаСоответствия"))+CU20)*$CS$8,0),)</f>
        <v>0</v>
      </c>
      <c r="CU20" s="9"/>
      <c r="CV20" s="12"/>
      <c r="CW20" s="9">
        <f ca="1">IF(CV20&gt;0,ROUND((INDIRECT(ADDRESS(CV20,$CV$7,,,"ТаблицаСоответствия"))+CX20)*$CV$8,0),)</f>
        <v>0</v>
      </c>
      <c r="CX20" s="9"/>
      <c r="CY20" s="12"/>
      <c r="CZ20" s="9">
        <f ca="1">IF(CY20&gt;0,ROUND((INDIRECT(ADDRESS(CY20,$CY$7,,,"ТаблицаСоответствия"))+DA20)*$CY$8,0),)</f>
        <v>0</v>
      </c>
      <c r="DA20" s="9"/>
      <c r="DB20" s="12"/>
      <c r="DC20" s="9">
        <f ca="1">IF(DB20&gt;0,ROUND((INDIRECT(ADDRESS(DB20,$DB$7,,,"ТаблицаСоответствия"))+DD20)*$DB$8,0),)</f>
        <v>0</v>
      </c>
      <c r="DD20" s="9"/>
      <c r="DE20" s="12"/>
      <c r="DF20" s="9">
        <f ca="1">IF(DE20&gt;0,ROUND((INDIRECT(ADDRESS(DE20,$DE$7,,,"ТаблицаСоответствия"))+DG20)*$DE$8,0),)</f>
        <v>0</v>
      </c>
      <c r="DG20" s="9"/>
      <c r="DH20" s="12"/>
      <c r="DI20" s="9">
        <f ca="1">IF(DH20&gt;0,ROUND((INDIRECT(ADDRESS(DH20,$DH$7,,,"ТаблицаСоответствия"))+DJ20)*$DH$8,0),)</f>
        <v>0</v>
      </c>
      <c r="DJ20" s="9"/>
      <c r="DK20" s="12"/>
      <c r="DL20" s="9">
        <f ca="1">IF(DK20&gt;0,ROUND((INDIRECT(ADDRESS(DK20,$DK$7,,,"ТаблицаСоответствия"))+DM20)*$DK$8,0),)</f>
        <v>0</v>
      </c>
      <c r="DM20" s="9"/>
      <c r="DN20" s="12"/>
      <c r="DO20" s="9">
        <f ca="1">IF(DN20&gt;0,ROUND((INDIRECT(ADDRESS(DN20,$DN$7,,,"ТаблицаСоответствия"))+DP20)*$DN$8,0),)</f>
        <v>0</v>
      </c>
      <c r="DP20" s="9"/>
      <c r="DQ20" s="12"/>
      <c r="DR20" s="9">
        <f ca="1">IF(DQ20&gt;0,ROUND((INDIRECT(ADDRESS(DQ20,$DQ$7,,,"ТаблицаСоответствия"))+DS20)*$DQ$8,0),)</f>
        <v>0</v>
      </c>
      <c r="DS20" s="9"/>
      <c r="DT20" s="12"/>
      <c r="DU20" s="9">
        <f ca="1">IF(DT20&gt;0,ROUND((INDIRECT(ADDRESS(DT20,$DT$7,,,"ТаблицаСоответствия"))+DV20)*$DT$8,0),)</f>
        <v>0</v>
      </c>
      <c r="DV20" s="9"/>
      <c r="DW20" s="12"/>
      <c r="DX20" s="9">
        <f ca="1">IF(DW20&gt;0,ROUND((INDIRECT(ADDRESS(DW20,$DW$7,,,"ТаблицаСоответствия"))+DY20)*$DW$8,0),)</f>
        <v>0</v>
      </c>
      <c r="DY20" s="9"/>
      <c r="DZ20" s="12"/>
      <c r="EA20" s="9">
        <f ca="1">IF(DZ20&gt;0,ROUND((INDIRECT(ADDRESS(DZ20,$DZ$7,,,"ТаблицаСоответствия"))+EB20)*$DZ$8,0),)</f>
        <v>0</v>
      </c>
      <c r="EB20" s="9"/>
      <c r="EC20" s="12"/>
      <c r="ED20" s="9">
        <f ca="1">IF(EC20&gt;0,ROUND((INDIRECT(ADDRESS(EC20,$EC$7,,,"ТаблицаСоответствия"))+EE20)*$EC$8,0),)</f>
        <v>0</v>
      </c>
      <c r="EE20" s="9"/>
      <c r="EF20" s="12"/>
      <c r="EG20" s="9">
        <f ca="1">IF(EF20&gt;0,ROUND((INDIRECT(ADDRESS(EF20,$EF$7,,,"ТаблицаСоответствия"))+EH20)*$EF$8,0),)</f>
        <v>0</v>
      </c>
      <c r="EH20" s="9"/>
      <c r="EI20" s="169">
        <f ca="1">SUM(EG20,DI20,DL20,BJ20,BM20,BP20,BH20,BS20,BV20,BY20,CB20,CE20,CH20,CN20,CQ20,CT20,CW20,CZ20,DC20,DF20,CK20,DO20,DR20,DU20,DX20,EA20,ED20,)</f>
        <v>8.3999999999999986</v>
      </c>
      <c r="EJ20" s="286" t="str">
        <f t="shared" ref="EJ20:EJ26" si="3">B20</f>
        <v>Волков Павел - Голованова Ольга</v>
      </c>
      <c r="EK20" s="286"/>
      <c r="EL20" s="286"/>
      <c r="EM20" s="33">
        <f t="shared" ca="1" si="1"/>
        <v>11</v>
      </c>
    </row>
    <row r="21" spans="1:143" ht="15.75" thickBot="1" x14ac:dyDescent="0.3">
      <c r="A21" s="14">
        <f t="shared" si="2"/>
        <v>12</v>
      </c>
      <c r="B21" s="3" t="s">
        <v>36</v>
      </c>
      <c r="C21" s="12"/>
      <c r="D21" s="154">
        <f ca="1">IF(C21&gt;0,(INDIRECT(ADDRESS(C21,$C$7,,,"ТаблицаСоответствия"))+E21)*$C$8,0)</f>
        <v>0</v>
      </c>
      <c r="E21" s="32"/>
      <c r="F21" s="12"/>
      <c r="G21" s="154">
        <f ca="1">IF(F21&gt;0,(INDIRECT(ADDRESS(F21,$F$7,,,"ТаблицаСоответствия"))+H21)*$F$8,0)</f>
        <v>0</v>
      </c>
      <c r="H21" s="32"/>
      <c r="I21" s="12"/>
      <c r="J21" s="154">
        <f ca="1">IF(I21&gt;0,(INDIRECT(ADDRESS(I21,$I$7,,,"ТаблицаСоответствия"))+K21)*$I$8,0)</f>
        <v>0</v>
      </c>
      <c r="K21" s="32"/>
      <c r="L21" s="12"/>
      <c r="M21" s="154">
        <f ca="1">IF(L21&gt;0,(INDIRECT(ADDRESS(L21,$L$7,,,"ТаблицаСоответствия"))+N21)*$L$8,0)</f>
        <v>0</v>
      </c>
      <c r="N21" s="32"/>
      <c r="O21" s="12"/>
      <c r="P21" s="154">
        <f ca="1">IF(O21&gt;0,(INDIRECT(ADDRESS(O21,$O$7,,,"ТаблицаСоответствия"))+Q21)*$O$8,0)</f>
        <v>0</v>
      </c>
      <c r="Q21" s="32"/>
      <c r="R21" s="12"/>
      <c r="S21" s="154">
        <f ca="1">IF(R21&gt;0,(INDIRECT(ADDRESS(R21,$R$7,,,"ТаблицаСоответствия"))+T21)*$R$8,0)</f>
        <v>0</v>
      </c>
      <c r="T21" s="32"/>
      <c r="U21" s="12"/>
      <c r="V21" s="154">
        <f ca="1">IF(U21&gt;0,(INDIRECT(ADDRESS(U21,$U$7,,,"ТаблицаСоответствия"))+W21)*$U$8,0)</f>
        <v>0</v>
      </c>
      <c r="W21" s="32"/>
      <c r="X21" s="12">
        <v>6</v>
      </c>
      <c r="Y21" s="154">
        <f ca="1">IF(X21&gt;0,(INDIRECT(ADDRESS(X21,$X$7,,,"ТаблицаСоответствия"))+Z21)*$X$8,0)</f>
        <v>2.8</v>
      </c>
      <c r="Z21" s="32"/>
      <c r="AA21" s="12"/>
      <c r="AB21" s="154">
        <f ca="1">IF(AA21&gt;0,(INDIRECT(ADDRESS(AA21,$AA$7,,,"ТаблицаСоответствия"))+AC21)*$AA$8,0)</f>
        <v>0</v>
      </c>
      <c r="AC21" s="32"/>
      <c r="AD21" s="12"/>
      <c r="AE21" s="154">
        <f ca="1">IF(AD21&gt;0,(INDIRECT(ADDRESS(AD21,$AD$7,,,"ТаблицаСоответствия"))+AF21)*$AD$8,0)</f>
        <v>0</v>
      </c>
      <c r="AF21" s="32"/>
      <c r="AG21" s="12"/>
      <c r="AH21" s="154">
        <f ca="1">IF(AG21&gt;0,(INDIRECT(ADDRESS(AG21,$AG$7,,,"ТаблицаСоответствия"))+AI21)*$AG$8,0)</f>
        <v>0</v>
      </c>
      <c r="AI21" s="32"/>
      <c r="AJ21" s="12"/>
      <c r="AK21" s="154">
        <f ca="1">IF(AJ21&gt;0,(INDIRECT(ADDRESS(AJ21,$AJ$7,,,"ТаблицаСоответствия"))+AL21)*$AJ$8,0)</f>
        <v>0</v>
      </c>
      <c r="AL21" s="32"/>
      <c r="AM21" s="12"/>
      <c r="AN21" s="154">
        <f ca="1">IF(AM21&gt;0,(INDIRECT(ADDRESS(AM21,$AM$7,,,"ТаблицаСоответствия"))+AO21)*$AM$8,0)</f>
        <v>0</v>
      </c>
      <c r="AO21" s="32"/>
      <c r="AP21" s="12"/>
      <c r="AQ21" s="154">
        <f ca="1">IF(AP21&gt;0,(INDIRECT(ADDRESS(AP21,$AP$7,,,"ТаблицаСоответствия"))+AR21)*$AP$8,0)</f>
        <v>0</v>
      </c>
      <c r="AR21" s="32"/>
      <c r="AS21" s="12"/>
      <c r="AT21" s="154">
        <f ca="1">IF(AS21&gt;0,(INDIRECT(ADDRESS(AS21,$AS$7,,,"ТаблицаСоответствия"))+AU21)*$AS$8,0)</f>
        <v>0</v>
      </c>
      <c r="AU21" s="32"/>
      <c r="AV21" s="12"/>
      <c r="AW21" s="154">
        <f ca="1">IF(AV21&gt;0,(INDIRECT(ADDRESS(AV21,$AV$7,,,"ТаблицаСоответствия"))+AX21)*$AV$8,0)</f>
        <v>0</v>
      </c>
      <c r="AX21" s="32"/>
      <c r="AY21" s="104"/>
      <c r="AZ21" s="105">
        <f ca="1">IF(AY21&gt;0,ROUND((INDIRECT(ADDRESS(AY21,$AY$7,,,"ТаблицаСоответствия"))+BA21)*$AY$8,0),)</f>
        <v>0</v>
      </c>
      <c r="BA21" s="106"/>
      <c r="BB21" s="104"/>
      <c r="BC21" s="105">
        <f ca="1">IF(BB21&gt;0,ROUND((INDIRECT(ADDRESS(BB21,$BB$7,,,"ТаблицаСоответствия"))+BD21)*$BB$8,0),)</f>
        <v>0</v>
      </c>
      <c r="BD21" s="106"/>
      <c r="BE21" s="104"/>
      <c r="BF21" s="105">
        <f ca="1">IF(BE21&gt;0,ROUND((INDIRECT(ADDRESS(BE21,$BE$7,,,"ТаблицаСоответствия"))+BG21)*$BE$8,0),)</f>
        <v>0</v>
      </c>
      <c r="BG21" s="106"/>
      <c r="BH21" s="168">
        <f ca="1">SUM(D21,G21,Y21,AB21,AE21,AW21,BC21,J21,M21,P21,S21,V21,AH21,AK21,AN21,AQ21,AT21,AZ21,BF21)</f>
        <v>2.8</v>
      </c>
      <c r="BI21" s="12"/>
      <c r="BJ21" s="32">
        <f ca="1">IF(BI21&gt;0,ROUND((INDIRECT(ADDRESS(BI21,$BI$7,,,"ТаблицаСоответствия"))+BK21)*$BI$8,0),)</f>
        <v>0</v>
      </c>
      <c r="BK21" s="32"/>
      <c r="BL21" s="12"/>
      <c r="BM21" s="32">
        <f ca="1">IF(BL21&gt;0,ROUND((INDIRECT(ADDRESS(BL21,$BL$7,,,"ТаблицаСоответствия"))+BN21)*$BL$8,0),)</f>
        <v>0</v>
      </c>
      <c r="BN21" s="32"/>
      <c r="BO21" s="12"/>
      <c r="BP21" s="32">
        <f ca="1">IF(BO21&gt;0,ROUND((INDIRECT(ADDRESS(BO21,$BO$7,,,"ТаблицаСоответствия"))+BQ21)*$BO$8,0),)</f>
        <v>0</v>
      </c>
      <c r="BQ21" s="32"/>
      <c r="BR21" s="12"/>
      <c r="BS21" s="32">
        <f ca="1">IF(BR21&gt;0,ROUND((INDIRECT(ADDRESS(BR21,$BR$7,,,"ТаблицаСоответствия"))+BT21)*$BR$8,0),)</f>
        <v>0</v>
      </c>
      <c r="BT21" s="32"/>
      <c r="BU21" s="12"/>
      <c r="BV21" s="32">
        <f ca="1">IF(BU21&gt;0,ROUND((INDIRECT(ADDRESS(BU21,$BU$7,,,"ТаблицаСоответствия"))+BW21)*$BU$8,0),)</f>
        <v>0</v>
      </c>
      <c r="BW21" s="32"/>
      <c r="BX21" s="12"/>
      <c r="BY21" s="32">
        <f ca="1">IF(BX21&gt;0,ROUND((INDIRECT(ADDRESS(BX21,$BX$7,,,"ТаблицаСоответствия"))+BZ21)*$BX$8,0),)</f>
        <v>0</v>
      </c>
      <c r="BZ21" s="32"/>
      <c r="CA21" s="12"/>
      <c r="CB21" s="32">
        <f ca="1">IF(CA21&gt;0,ROUND((INDIRECT(ADDRESS(CA21,$CA$7,,,"ТаблицаСоответствия"))+CC21)*$CA$8,0),)</f>
        <v>0</v>
      </c>
      <c r="CC21" s="32"/>
      <c r="CD21" s="12"/>
      <c r="CE21" s="32">
        <f ca="1">IF(CD21&gt;0,ROUND((INDIRECT(ADDRESS(CD21,$CD$7,,,"ТаблицаСоответствия"))+CF21)*$CD$8,0),)</f>
        <v>0</v>
      </c>
      <c r="CF21" s="32"/>
      <c r="CG21" s="12"/>
      <c r="CH21" s="32">
        <f ca="1">IF(CG21&gt;0,ROUND((INDIRECT(ADDRESS(CG21,$CG$7,,,"ТаблицаСоответствия"))+CI21)*$CG$8,0),)</f>
        <v>0</v>
      </c>
      <c r="CI21" s="32"/>
      <c r="CJ21" s="12"/>
      <c r="CK21" s="9">
        <f ca="1">IF(CJ21&gt;0,ROUND((INDIRECT(ADDRESS(CJ21,$CJ$7,,,"ТаблицаСоответствия"))+CL21)*$CJ$8,0),)</f>
        <v>0</v>
      </c>
      <c r="CL21" s="9"/>
      <c r="CM21" s="12"/>
      <c r="CN21" s="9">
        <f ca="1">IF(CM21&gt;0,ROUND((INDIRECT(ADDRESS(CM21,$CM$7,,,"ТаблицаСоответствия"))+CO21)*$CM$8,0),)</f>
        <v>0</v>
      </c>
      <c r="CO21" s="9"/>
      <c r="CP21" s="12"/>
      <c r="CQ21" s="9">
        <f ca="1">IF(CP21&gt;0,ROUND((INDIRECT(ADDRESS(CP21,$CP$7,,,"ТаблицаСоответствия"))+CR21)*$CP$8,0),)</f>
        <v>0</v>
      </c>
      <c r="CR21" s="9"/>
      <c r="CS21" s="12"/>
      <c r="CT21" s="9">
        <f ca="1">IF(CS21&gt;0,ROUND((INDIRECT(ADDRESS(CS21,$CS$7,,,"ТаблицаСоответствия"))+CU21)*$CS$8,0),)</f>
        <v>0</v>
      </c>
      <c r="CU21" s="9"/>
      <c r="CV21" s="12"/>
      <c r="CW21" s="9">
        <f ca="1">IF(CV21&gt;0,ROUND((INDIRECT(ADDRESS(CV21,$CV$7,,,"ТаблицаСоответствия"))+CX21)*$CV$8,0),)</f>
        <v>0</v>
      </c>
      <c r="CX21" s="9"/>
      <c r="CY21" s="12"/>
      <c r="CZ21" s="9">
        <f ca="1">IF(CY21&gt;0,ROUND((INDIRECT(ADDRESS(CY21,$CY$7,,,"ТаблицаСоответствия"))+DA21)*$CY$8,0),)</f>
        <v>0</v>
      </c>
      <c r="DA21" s="9"/>
      <c r="DB21" s="12"/>
      <c r="DC21" s="9">
        <f ca="1">IF(DB21&gt;0,ROUND((INDIRECT(ADDRESS(DB21,$DB$7,,,"ТаблицаСоответствия"))+DD21)*$DB$8,0),)</f>
        <v>0</v>
      </c>
      <c r="DD21" s="9"/>
      <c r="DE21" s="12"/>
      <c r="DF21" s="9">
        <f ca="1">IF(DE21&gt;0,ROUND((INDIRECT(ADDRESS(DE21,$DE$7,,,"ТаблицаСоответствия"))+DG21)*$DE$8,0),)</f>
        <v>0</v>
      </c>
      <c r="DG21" s="9"/>
      <c r="DH21" s="12"/>
      <c r="DI21" s="9">
        <f ca="1">IF(DH21&gt;0,ROUND((INDIRECT(ADDRESS(DH21,$DH$7,,,"ТаблицаСоответствия"))+DJ21)*$DH$8,0),)</f>
        <v>0</v>
      </c>
      <c r="DJ21" s="9"/>
      <c r="DK21" s="12"/>
      <c r="DL21" s="9">
        <f ca="1">IF(DK21&gt;0,ROUND((INDIRECT(ADDRESS(DK21,$DK$7,,,"ТаблицаСоответствия"))+DM21)*$DK$8,0),)</f>
        <v>0</v>
      </c>
      <c r="DM21" s="9"/>
      <c r="DN21" s="12"/>
      <c r="DO21" s="9">
        <f ca="1">IF(DN21&gt;0,ROUND((INDIRECT(ADDRESS(DN21,$DN$7,,,"ТаблицаСоответствия"))+DP21)*$DN$8,0),)</f>
        <v>0</v>
      </c>
      <c r="DP21" s="9"/>
      <c r="DQ21" s="12"/>
      <c r="DR21" s="9">
        <f ca="1">IF(DQ21&gt;0,ROUND((INDIRECT(ADDRESS(DQ21,$DQ$7,,,"ТаблицаСоответствия"))+DS21)*$DQ$8,0),)</f>
        <v>0</v>
      </c>
      <c r="DS21" s="9"/>
      <c r="DT21" s="12"/>
      <c r="DU21" s="9">
        <f ca="1">IF(DT21&gt;0,ROUND((INDIRECT(ADDRESS(DT21,$DT$7,,,"ТаблицаСоответствия"))+DV21)*$DT$8,0),)</f>
        <v>0</v>
      </c>
      <c r="DV21" s="9"/>
      <c r="DW21" s="12"/>
      <c r="DX21" s="9">
        <f ca="1">IF(DW21&gt;0,ROUND((INDIRECT(ADDRESS(DW21,$DW$7,,,"ТаблицаСоответствия"))+DY21)*$DW$8,0),)</f>
        <v>0</v>
      </c>
      <c r="DY21" s="9"/>
      <c r="DZ21" s="12"/>
      <c r="EA21" s="9">
        <f ca="1">IF(DZ21&gt;0,ROUND((INDIRECT(ADDRESS(DZ21,$DZ$7,,,"ТаблицаСоответствия"))+EB21)*$DZ$8,0),)</f>
        <v>0</v>
      </c>
      <c r="EB21" s="9"/>
      <c r="EC21" s="12"/>
      <c r="ED21" s="9">
        <f ca="1">IF(EC21&gt;0,ROUND((INDIRECT(ADDRESS(EC21,$EC$7,,,"ТаблицаСоответствия"))+EE21)*$EC$8,0),)</f>
        <v>0</v>
      </c>
      <c r="EE21" s="9"/>
      <c r="EF21" s="12"/>
      <c r="EG21" s="9">
        <f ca="1">IF(EF21&gt;0,ROUND((INDIRECT(ADDRESS(EF21,$EF$7,,,"ТаблицаСоответствия"))+EH21)*$EF$8,0),)</f>
        <v>0</v>
      </c>
      <c r="EH21" s="9"/>
      <c r="EI21" s="169">
        <f ca="1">SUM(EG21,DI21,DL21,BJ21,BM21,BP21,BH21,BS21,BV21,BY21,CB21,CE21,CH21,CN21,CQ21,CT21,CW21,CZ21,DC21,DF21,CK21,DO21,DR21,DU21,DX21,EA21,ED21,)</f>
        <v>2.8</v>
      </c>
      <c r="EJ21" s="286" t="str">
        <f t="shared" si="3"/>
        <v>Логинов Даниил - Захарова Марианна</v>
      </c>
      <c r="EK21" s="286"/>
      <c r="EL21" s="286"/>
      <c r="EM21" s="33">
        <f t="shared" ca="1" si="1"/>
        <v>12</v>
      </c>
    </row>
    <row r="22" spans="1:143" ht="15.75" thickBot="1" x14ac:dyDescent="0.3">
      <c r="A22" s="33">
        <f t="shared" si="2"/>
        <v>13</v>
      </c>
      <c r="B22" s="201" t="s">
        <v>117</v>
      </c>
      <c r="C22" s="12"/>
      <c r="D22" s="154">
        <f ca="1">IF(C22&gt;0,(INDIRECT(ADDRESS(C22,$C$7,,,"ТаблицаСоответствия"))+E22)*$C$8,0)</f>
        <v>0</v>
      </c>
      <c r="E22" s="32"/>
      <c r="F22" s="12"/>
      <c r="G22" s="154">
        <f ca="1">IF(F22&gt;0,(INDIRECT(ADDRESS(F22,$F$7,,,"ТаблицаСоответствия"))+H22)*$F$8,0)</f>
        <v>0</v>
      </c>
      <c r="H22" s="32"/>
      <c r="I22" s="12"/>
      <c r="J22" s="154">
        <f ca="1">IF(I22&gt;0,(INDIRECT(ADDRESS(I22,$I$7,,,"ТаблицаСоответствия"))+K22)*$I$8,0)</f>
        <v>0</v>
      </c>
      <c r="K22" s="32"/>
      <c r="L22" s="12"/>
      <c r="M22" s="154">
        <f ca="1">IF(L22&gt;0,(INDIRECT(ADDRESS(L22,$L$7,,,"ТаблицаСоответствия"))+N22)*$L$8,0)</f>
        <v>0</v>
      </c>
      <c r="N22" s="32"/>
      <c r="O22" s="12"/>
      <c r="P22" s="154">
        <f ca="1">IF(O22&gt;0,(INDIRECT(ADDRESS(O22,$O$7,,,"ТаблицаСоответствия"))+Q22)*$O$8,0)</f>
        <v>0</v>
      </c>
      <c r="Q22" s="32"/>
      <c r="R22" s="12"/>
      <c r="S22" s="154">
        <f ca="1">IF(R22&gt;0,(INDIRECT(ADDRESS(R22,$R$7,,,"ТаблицаСоответствия"))+T22)*$R$8,0)</f>
        <v>0</v>
      </c>
      <c r="T22" s="32"/>
      <c r="U22" s="12"/>
      <c r="V22" s="154">
        <f ca="1">IF(U22&gt;0,(INDIRECT(ADDRESS(U22,$U$7,,,"ТаблицаСоответствия"))+W22)*$U$8,0)</f>
        <v>0</v>
      </c>
      <c r="W22" s="32"/>
      <c r="X22" s="12"/>
      <c r="Y22" s="154">
        <f ca="1">IF(X22&gt;0,(INDIRECT(ADDRESS(X22,$X$7,,,"ТаблицаСоответствия"))+Z22)*$X$8,0)</f>
        <v>0</v>
      </c>
      <c r="Z22" s="32"/>
      <c r="AA22" s="12">
        <v>3</v>
      </c>
      <c r="AB22" s="154">
        <f ca="1">IF(AA22&gt;0,(INDIRECT(ADDRESS(AA22,$AA$7,,,"ТаблицаСоответствия"))+AC22)*$AA$8,0)</f>
        <v>36.4</v>
      </c>
      <c r="AC22" s="32"/>
      <c r="AD22" s="12"/>
      <c r="AE22" s="154">
        <f ca="1">IF(AD22&gt;0,(INDIRECT(ADDRESS(AD22,$AD$7,,,"ТаблицаСоответствия"))+AF22)*$AD$8,0)</f>
        <v>0</v>
      </c>
      <c r="AF22" s="32"/>
      <c r="AG22" s="12">
        <v>43</v>
      </c>
      <c r="AH22" s="154">
        <f ca="1">IF(AG22&gt;0,(INDIRECT(ADDRESS(AG22,$AG$7,,,"ТаблицаСоответствия"))+AI22)*$AG$8,0)</f>
        <v>28.8</v>
      </c>
      <c r="AI22" s="32"/>
      <c r="AJ22" s="12">
        <v>2</v>
      </c>
      <c r="AK22" s="154">
        <f ca="1">IF(AJ22&gt;0,(INDIRECT(ADDRESS(AJ22,$AJ$7,,,"ТаблицаСоответствия"))+AL22)*$AJ$8,0)</f>
        <v>10</v>
      </c>
      <c r="AL22" s="32"/>
      <c r="AM22" s="12"/>
      <c r="AN22" s="154">
        <f ca="1">IF(AM22&gt;0,(INDIRECT(ADDRESS(AM22,$AM$7,,,"ТаблицаСоответствия"))+AO22)*$AM$8,0)</f>
        <v>0</v>
      </c>
      <c r="AO22" s="32"/>
      <c r="AP22" s="12"/>
      <c r="AQ22" s="154">
        <f ca="1">IF(AP22&gt;0,(INDIRECT(ADDRESS(AP22,$AP$7,,,"ТаблицаСоответствия"))+AR22)*$AP$8,0)</f>
        <v>0</v>
      </c>
      <c r="AR22" s="32"/>
      <c r="AS22" s="12"/>
      <c r="AT22" s="154">
        <f ca="1">IF(AS22&gt;0,(INDIRECT(ADDRESS(AS22,$AS$7,,,"ТаблицаСоответствия"))+AU22)*$AS$8,0)</f>
        <v>0</v>
      </c>
      <c r="AU22" s="32"/>
      <c r="AV22" s="12"/>
      <c r="AW22" s="154">
        <f ca="1">IF(AV22&gt;0,(INDIRECT(ADDRESS(AV22,$AV$7,,,"ТаблицаСоответствия"))+AX22)*$AV$8,0)</f>
        <v>0</v>
      </c>
      <c r="AX22" s="32"/>
      <c r="AY22" s="104"/>
      <c r="AZ22" s="105">
        <f ca="1">IF(AY22&gt;0,ROUND((INDIRECT(ADDRESS(AY22,$AY$7,,,"ТаблицаСоответствия"))+BA22)*$AY$8,0),)</f>
        <v>0</v>
      </c>
      <c r="BA22" s="106"/>
      <c r="BB22" s="104"/>
      <c r="BC22" s="105">
        <f ca="1">IF(BB22&gt;0,ROUND((INDIRECT(ADDRESS(BB22,$BB$7,,,"ТаблицаСоответствия"))+BD22)*$BB$8,0),)</f>
        <v>0</v>
      </c>
      <c r="BD22" s="106"/>
      <c r="BE22" s="104"/>
      <c r="BF22" s="105">
        <f ca="1">IF(BE22&gt;0,ROUND((INDIRECT(ADDRESS(BE22,$BE$7,,,"ТаблицаСоответствия"))+BG22)*$BE$8,0),)</f>
        <v>0</v>
      </c>
      <c r="BG22" s="106"/>
      <c r="BH22" s="168">
        <f ca="1">SUM(D22,G22,Y22,AB22,AE22,AW22,BC22,J22,M22,P22,S22,V22,AH22,AK22,AN22,AQ22,AT22,AZ22,BF22)</f>
        <v>75.2</v>
      </c>
      <c r="BI22" s="12"/>
      <c r="BJ22" s="32">
        <f ca="1">IF(BI22&gt;0,ROUND((INDIRECT(ADDRESS(BI22,$BI$7,,,"ТаблицаСоответствия"))+BK22)*$BI$8,0),)</f>
        <v>0</v>
      </c>
      <c r="BK22" s="32"/>
      <c r="BL22" s="12"/>
      <c r="BM22" s="32">
        <f ca="1">IF(BL22&gt;0,ROUND((INDIRECT(ADDRESS(BL22,$BL$7,,,"ТаблицаСоответствия"))+BN22)*$BL$8,0),)</f>
        <v>0</v>
      </c>
      <c r="BN22" s="32"/>
      <c r="BO22" s="12"/>
      <c r="BP22" s="32">
        <f ca="1">IF(BO22&gt;0,ROUND((INDIRECT(ADDRESS(BO22,$BO$7,,,"ТаблицаСоответствия"))+BQ22)*$BO$8,0),)</f>
        <v>0</v>
      </c>
      <c r="BQ22" s="32"/>
      <c r="BR22" s="12"/>
      <c r="BS22" s="32">
        <f ca="1">IF(BR22&gt;0,ROUND((INDIRECT(ADDRESS(BR22,$BR$7,,,"ТаблицаСоответствия"))+BT22)*$BR$8,0),)</f>
        <v>0</v>
      </c>
      <c r="BT22" s="32"/>
      <c r="BU22" s="12"/>
      <c r="BV22" s="32">
        <f ca="1">IF(BU22&gt;0,ROUND((INDIRECT(ADDRESS(BU22,$BU$7,,,"ТаблицаСоответствия"))+BW22)*$BU$8,0),)</f>
        <v>0</v>
      </c>
      <c r="BW22" s="32"/>
      <c r="BX22" s="12"/>
      <c r="BY22" s="32">
        <f ca="1">IF(BX22&gt;0,ROUND((INDIRECT(ADDRESS(BX22,$BX$7,,,"ТаблицаСоответствия"))+BZ22)*$BX$8,0),)</f>
        <v>0</v>
      </c>
      <c r="BZ22" s="32"/>
      <c r="CA22" s="12"/>
      <c r="CB22" s="32">
        <f ca="1">IF(CA22&gt;0,ROUND((INDIRECT(ADDRESS(CA22,$CA$7,,,"ТаблицаСоответствия"))+CC22)*$CA$8,0),)</f>
        <v>0</v>
      </c>
      <c r="CC22" s="32"/>
      <c r="CD22" s="12"/>
      <c r="CE22" s="32">
        <f ca="1">IF(CD22&gt;0,ROUND((INDIRECT(ADDRESS(CD22,$CD$7,,,"ТаблицаСоответствия"))+CF22)*$CD$8,0),)</f>
        <v>0</v>
      </c>
      <c r="CF22" s="32"/>
      <c r="CG22" s="12"/>
      <c r="CH22" s="32">
        <f ca="1">IF(CG22&gt;0,ROUND((INDIRECT(ADDRESS(CG22,$CG$7,,,"ТаблицаСоответствия"))+CI22)*$CG$8,0),)</f>
        <v>0</v>
      </c>
      <c r="CI22" s="32"/>
      <c r="CJ22" s="12"/>
      <c r="CK22" s="9">
        <f ca="1">IF(CJ22&gt;0,ROUND((INDIRECT(ADDRESS(CJ22,$CJ$7,,,"ТаблицаСоответствия"))+CL22)*$CJ$8,0),)</f>
        <v>0</v>
      </c>
      <c r="CL22" s="9"/>
      <c r="CM22" s="12"/>
      <c r="CN22" s="9">
        <f ca="1">IF(CM22&gt;0,ROUND((INDIRECT(ADDRESS(CM22,$CM$7,,,"ТаблицаСоответствия"))+CO22)*$CM$8,0),)</f>
        <v>0</v>
      </c>
      <c r="CO22" s="9"/>
      <c r="CP22" s="12"/>
      <c r="CQ22" s="9">
        <f ca="1">IF(CP22&gt;0,ROUND((INDIRECT(ADDRESS(CP22,$CP$7,,,"ТаблицаСоответствия"))+CR22)*$CP$8,0),)</f>
        <v>0</v>
      </c>
      <c r="CR22" s="9"/>
      <c r="CS22" s="12"/>
      <c r="CT22" s="9">
        <f ca="1">IF(CS22&gt;0,ROUND((INDIRECT(ADDRESS(CS22,$CS$7,,,"ТаблицаСоответствия"))+CU22)*$CS$8,0),)</f>
        <v>0</v>
      </c>
      <c r="CU22" s="9"/>
      <c r="CV22" s="12"/>
      <c r="CW22" s="9">
        <f ca="1">IF(CV22&gt;0,ROUND((INDIRECT(ADDRESS(CV22,$CV$7,,,"ТаблицаСоответствия"))+CX22)*$CV$8,0),)</f>
        <v>0</v>
      </c>
      <c r="CX22" s="9"/>
      <c r="CY22" s="12"/>
      <c r="CZ22" s="9">
        <f ca="1">IF(CY22&gt;0,ROUND((INDIRECT(ADDRESS(CY22,$CY$7,,,"ТаблицаСоответствия"))+DA22)*$CY$8,0),)</f>
        <v>0</v>
      </c>
      <c r="DA22" s="9"/>
      <c r="DB22" s="12"/>
      <c r="DC22" s="9">
        <f ca="1">IF(DB22&gt;0,ROUND((INDIRECT(ADDRESS(DB22,$DB$7,,,"ТаблицаСоответствия"))+DD22)*$DB$8,0),)</f>
        <v>0</v>
      </c>
      <c r="DD22" s="9"/>
      <c r="DE22" s="12"/>
      <c r="DF22" s="9">
        <f ca="1">IF(DE22&gt;0,ROUND((INDIRECT(ADDRESS(DE22,$DE$7,,,"ТаблицаСоответствия"))+DG22)*$DE$8,0),)</f>
        <v>0</v>
      </c>
      <c r="DG22" s="9"/>
      <c r="DH22" s="12"/>
      <c r="DI22" s="9">
        <f ca="1">IF(DH22&gt;0,ROUND((INDIRECT(ADDRESS(DH22,$DH$7,,,"ТаблицаСоответствия"))+DJ22)*$DH$8,0),)</f>
        <v>0</v>
      </c>
      <c r="DJ22" s="9"/>
      <c r="DK22" s="12"/>
      <c r="DL22" s="9">
        <f ca="1">IF(DK22&gt;0,ROUND((INDIRECT(ADDRESS(DK22,$DK$7,,,"ТаблицаСоответствия"))+DM22)*$DK$8,0),)</f>
        <v>0</v>
      </c>
      <c r="DM22" s="9"/>
      <c r="DN22" s="12"/>
      <c r="DO22" s="9">
        <f ca="1">IF(DN22&gt;0,ROUND((INDIRECT(ADDRESS(DN22,$DN$7,,,"ТаблицаСоответствия"))+DP22)*$DN$8,0),)</f>
        <v>0</v>
      </c>
      <c r="DP22" s="9"/>
      <c r="DQ22" s="12"/>
      <c r="DR22" s="9">
        <f ca="1">IF(DQ22&gt;0,ROUND((INDIRECT(ADDRESS(DQ22,$DQ$7,,,"ТаблицаСоответствия"))+DS22)*$DQ$8,0),)</f>
        <v>0</v>
      </c>
      <c r="DS22" s="9"/>
      <c r="DT22" s="12"/>
      <c r="DU22" s="9">
        <f ca="1">IF(DT22&gt;0,ROUND((INDIRECT(ADDRESS(DT22,$DT$7,,,"ТаблицаСоответствия"))+DV22)*$DT$8,0),)</f>
        <v>0</v>
      </c>
      <c r="DV22" s="9"/>
      <c r="DW22" s="12"/>
      <c r="DX22" s="9">
        <f ca="1">IF(DW22&gt;0,ROUND((INDIRECT(ADDRESS(DW22,$DW$7,,,"ТаблицаСоответствия"))+DY22)*$DW$8,0),)</f>
        <v>0</v>
      </c>
      <c r="DY22" s="9"/>
      <c r="DZ22" s="12"/>
      <c r="EA22" s="9">
        <f ca="1">IF(DZ22&gt;0,ROUND((INDIRECT(ADDRESS(DZ22,$DZ$7,,,"ТаблицаСоответствия"))+EB22)*$DZ$8,0),)</f>
        <v>0</v>
      </c>
      <c r="EB22" s="9"/>
      <c r="EC22" s="12"/>
      <c r="ED22" s="9">
        <f ca="1">IF(EC22&gt;0,ROUND((INDIRECT(ADDRESS(EC22,$EC$7,,,"ТаблицаСоответствия"))+EE22)*$EC$8,0),)</f>
        <v>0</v>
      </c>
      <c r="EE22" s="9"/>
      <c r="EF22" s="12"/>
      <c r="EG22" s="9">
        <f ca="1">IF(EF22&gt;0,ROUND((INDIRECT(ADDRESS(EF22,$EF$7,,,"ТаблицаСоответствия"))+EH22)*$EF$8,0),)</f>
        <v>0</v>
      </c>
      <c r="EH22" s="9"/>
      <c r="EI22" s="169">
        <v>0</v>
      </c>
      <c r="EJ22" s="286" t="str">
        <f t="shared" si="3"/>
        <v>Банман Марк - Кулеева София (РАСПАЛАСЬ!)</v>
      </c>
      <c r="EK22" s="286"/>
      <c r="EL22" s="286"/>
      <c r="EM22" s="33">
        <f t="shared" si="1"/>
        <v>0</v>
      </c>
    </row>
    <row r="23" spans="1:143" ht="15.75" thickBot="1" x14ac:dyDescent="0.3">
      <c r="A23" s="14">
        <f t="shared" si="2"/>
        <v>14</v>
      </c>
      <c r="B23" s="183" t="s">
        <v>118</v>
      </c>
      <c r="C23" s="12"/>
      <c r="D23" s="154">
        <f ca="1">IF(C23&gt;0,(INDIRECT(ADDRESS(C23,$C$7,,,"ТаблицаСоответствия"))+E23)*$C$8,0)</f>
        <v>0</v>
      </c>
      <c r="E23" s="32"/>
      <c r="F23" s="12"/>
      <c r="G23" s="154">
        <f ca="1">IF(F23&gt;0,(INDIRECT(ADDRESS(F23,$F$7,,,"ТаблицаСоответствия"))+H23)*$F$8,0)</f>
        <v>0</v>
      </c>
      <c r="H23" s="32"/>
      <c r="I23" s="12"/>
      <c r="J23" s="154">
        <f ca="1">IF(I23&gt;0,(INDIRECT(ADDRESS(I23,$I$7,,,"ТаблицаСоответствия"))+K23)*$I$8,0)</f>
        <v>0</v>
      </c>
      <c r="K23" s="32"/>
      <c r="L23" s="12"/>
      <c r="M23" s="154">
        <f ca="1">IF(L23&gt;0,(INDIRECT(ADDRESS(L23,$L$7,,,"ТаблицаСоответствия"))+N23)*$L$8,0)</f>
        <v>0</v>
      </c>
      <c r="N23" s="32"/>
      <c r="O23" s="12"/>
      <c r="P23" s="154">
        <f ca="1">IF(O23&gt;0,(INDIRECT(ADDRESS(O23,$O$7,,,"ТаблицаСоответствия"))+Q23)*$O$8,0)</f>
        <v>0</v>
      </c>
      <c r="Q23" s="32"/>
      <c r="R23" s="12"/>
      <c r="S23" s="154">
        <f ca="1">IF(R23&gt;0,(INDIRECT(ADDRESS(R23,$R$7,,,"ТаблицаСоответствия"))+T23)*$R$8,0)</f>
        <v>0</v>
      </c>
      <c r="T23" s="32"/>
      <c r="U23" s="12"/>
      <c r="V23" s="154">
        <f ca="1">IF(U23&gt;0,(INDIRECT(ADDRESS(U23,$U$7,,,"ТаблицаСоответствия"))+W23)*$U$8,0)</f>
        <v>0</v>
      </c>
      <c r="W23" s="32"/>
      <c r="X23" s="12">
        <v>7</v>
      </c>
      <c r="Y23" s="154">
        <f ca="1">IF(X23&gt;0,(INDIRECT(ADDRESS(X23,$X$7,,,"ТаблицаСоответствия"))+Z23)*$X$8,0)</f>
        <v>2.8</v>
      </c>
      <c r="Z23" s="32"/>
      <c r="AA23" s="12"/>
      <c r="AB23" s="154">
        <f ca="1">IF(AA23&gt;0,(INDIRECT(ADDRESS(AA23,$AA$7,,,"ТаблицаСоответствия"))+AC23)*$AA$8,0)</f>
        <v>0</v>
      </c>
      <c r="AC23" s="32"/>
      <c r="AD23" s="12"/>
      <c r="AE23" s="154">
        <f ca="1">IF(AD23&gt;0,(INDIRECT(ADDRESS(AD23,$AD$7,,,"ТаблицаСоответствия"))+AF23)*$AD$8,0)</f>
        <v>0</v>
      </c>
      <c r="AF23" s="32"/>
      <c r="AG23" s="12"/>
      <c r="AH23" s="154">
        <f ca="1">IF(AG23&gt;0,(INDIRECT(ADDRESS(AG23,$AG$7,,,"ТаблицаСоответствия"))+AI23)*$AG$8,0)</f>
        <v>0</v>
      </c>
      <c r="AI23" s="32"/>
      <c r="AJ23" s="12"/>
      <c r="AK23" s="154">
        <f ca="1">IF(AJ23&gt;0,(INDIRECT(ADDRESS(AJ23,$AJ$7,,,"ТаблицаСоответствия"))+AL23)*$AJ$8,0)</f>
        <v>0</v>
      </c>
      <c r="AL23" s="32"/>
      <c r="AM23" s="12"/>
      <c r="AN23" s="154">
        <f ca="1">IF(AM23&gt;0,(INDIRECT(ADDRESS(AM23,$AM$7,,,"ТаблицаСоответствия"))+AO23)*$AM$8,0)</f>
        <v>0</v>
      </c>
      <c r="AO23" s="32"/>
      <c r="AP23" s="12"/>
      <c r="AQ23" s="154">
        <f ca="1">IF(AP23&gt;0,(INDIRECT(ADDRESS(AP23,$AP$7,,,"ТаблицаСоответствия"))+AR23)*$AP$8,0)</f>
        <v>0</v>
      </c>
      <c r="AR23" s="32"/>
      <c r="AS23" s="12"/>
      <c r="AT23" s="154">
        <f ca="1">IF(AS23&gt;0,(INDIRECT(ADDRESS(AS23,$AS$7,,,"ТаблицаСоответствия"))+AU23)*$AS$8,0)</f>
        <v>0</v>
      </c>
      <c r="AU23" s="32"/>
      <c r="AV23" s="12"/>
      <c r="AW23" s="154">
        <f ca="1">IF(AV23&gt;0,(INDIRECT(ADDRESS(AV23,$AV$7,,,"ТаблицаСоответствия"))+AX23)*$AV$8,0)</f>
        <v>0</v>
      </c>
      <c r="AX23" s="32"/>
      <c r="AY23" s="104"/>
      <c r="AZ23" s="105">
        <f ca="1">IF(AY23&gt;0,ROUND((INDIRECT(ADDRESS(AY23,$AY$7,,,"ТаблицаСоответствия"))+BA23)*$AY$8,0),)</f>
        <v>0</v>
      </c>
      <c r="BA23" s="106"/>
      <c r="BB23" s="104"/>
      <c r="BC23" s="105">
        <f ca="1">IF(BB23&gt;0,ROUND((INDIRECT(ADDRESS(BB23,$BB$7,,,"ТаблицаСоответствия"))+BD23)*$BB$8,0),)</f>
        <v>0</v>
      </c>
      <c r="BD23" s="106"/>
      <c r="BE23" s="104"/>
      <c r="BF23" s="105">
        <f ca="1">IF(BE23&gt;0,ROUND((INDIRECT(ADDRESS(BE23,$BE$7,,,"ТаблицаСоответствия"))+BG23)*$BE$8,0),)</f>
        <v>0</v>
      </c>
      <c r="BG23" s="106"/>
      <c r="BH23" s="168">
        <f ca="1">SUM(D23,G23,Y23,AB23,AE23,AW23,BC23,J23,M23,P23,S23,V23,AH23,AK23,AN23,AQ23,AT23,AZ23,BF23)</f>
        <v>2.8</v>
      </c>
      <c r="BI23" s="12"/>
      <c r="BJ23" s="32">
        <f ca="1">IF(BI23&gt;0,ROUND((INDIRECT(ADDRESS(BI23,$BI$7,,,"ТаблицаСоответствия"))+BK23)*$BI$8,0),)</f>
        <v>0</v>
      </c>
      <c r="BK23" s="32"/>
      <c r="BL23" s="12"/>
      <c r="BM23" s="32">
        <f ca="1">IF(BL23&gt;0,ROUND((INDIRECT(ADDRESS(BL23,$BL$7,,,"ТаблицаСоответствия"))+BN23)*$BL$8,0),)</f>
        <v>0</v>
      </c>
      <c r="BN23" s="32"/>
      <c r="BO23" s="12"/>
      <c r="BP23" s="32">
        <f ca="1">IF(BO23&gt;0,ROUND((INDIRECT(ADDRESS(BO23,$BO$7,,,"ТаблицаСоответствия"))+BQ23)*$BO$8,0),)</f>
        <v>0</v>
      </c>
      <c r="BQ23" s="32"/>
      <c r="BR23" s="12"/>
      <c r="BS23" s="32">
        <f ca="1">IF(BR23&gt;0,ROUND((INDIRECT(ADDRESS(BR23,$BR$7,,,"ТаблицаСоответствия"))+BT23)*$BR$8,0),)</f>
        <v>0</v>
      </c>
      <c r="BT23" s="32"/>
      <c r="BU23" s="12"/>
      <c r="BV23" s="32">
        <f ca="1">IF(BU23&gt;0,ROUND((INDIRECT(ADDRESS(BU23,$BU$7,,,"ТаблицаСоответствия"))+BW23)*$BU$8,0),)</f>
        <v>0</v>
      </c>
      <c r="BW23" s="32"/>
      <c r="BX23" s="12"/>
      <c r="BY23" s="32">
        <f ca="1">IF(BX23&gt;0,ROUND((INDIRECT(ADDRESS(BX23,$BX$7,,,"ТаблицаСоответствия"))+BZ23)*$BX$8,0),)</f>
        <v>0</v>
      </c>
      <c r="BZ23" s="32"/>
      <c r="CA23" s="12"/>
      <c r="CB23" s="32">
        <f ca="1">IF(CA23&gt;0,ROUND((INDIRECT(ADDRESS(CA23,$CA$7,,,"ТаблицаСоответствия"))+CC23)*$CA$8,0),)</f>
        <v>0</v>
      </c>
      <c r="CC23" s="32"/>
      <c r="CD23" s="12"/>
      <c r="CE23" s="32">
        <f ca="1">IF(CD23&gt;0,ROUND((INDIRECT(ADDRESS(CD23,$CD$7,,,"ТаблицаСоответствия"))+CF23)*$CD$8,0),)</f>
        <v>0</v>
      </c>
      <c r="CF23" s="32"/>
      <c r="CG23" s="12"/>
      <c r="CH23" s="32">
        <f ca="1">IF(CG23&gt;0,ROUND((INDIRECT(ADDRESS(CG23,$CG$7,,,"ТаблицаСоответствия"))+CI23)*$CG$8,0),)</f>
        <v>0</v>
      </c>
      <c r="CI23" s="32"/>
      <c r="CJ23" s="12"/>
      <c r="CK23" s="9">
        <f ca="1">IF(CJ23&gt;0,ROUND((INDIRECT(ADDRESS(CJ23,$CJ$7,,,"ТаблицаСоответствия"))+CL23)*$CJ$8,0),)</f>
        <v>0</v>
      </c>
      <c r="CL23" s="9"/>
      <c r="CM23" s="12"/>
      <c r="CN23" s="9">
        <f ca="1">IF(CM23&gt;0,ROUND((INDIRECT(ADDRESS(CM23,$CM$7,,,"ТаблицаСоответствия"))+CO23)*$CM$8,0),)</f>
        <v>0</v>
      </c>
      <c r="CO23" s="9"/>
      <c r="CP23" s="12"/>
      <c r="CQ23" s="9">
        <f ca="1">IF(CP23&gt;0,ROUND((INDIRECT(ADDRESS(CP23,$CP$7,,,"ТаблицаСоответствия"))+CR23)*$CP$8,0),)</f>
        <v>0</v>
      </c>
      <c r="CR23" s="9"/>
      <c r="CS23" s="12"/>
      <c r="CT23" s="9">
        <f ca="1">IF(CS23&gt;0,ROUND((INDIRECT(ADDRESS(CS23,$CS$7,,,"ТаблицаСоответствия"))+CU23)*$CS$8,0),)</f>
        <v>0</v>
      </c>
      <c r="CU23" s="9"/>
      <c r="CV23" s="12"/>
      <c r="CW23" s="9">
        <f ca="1">IF(CV23&gt;0,ROUND((INDIRECT(ADDRESS(CV23,$CV$7,,,"ТаблицаСоответствия"))+CX23)*$CV$8,0),)</f>
        <v>0</v>
      </c>
      <c r="CX23" s="9"/>
      <c r="CY23" s="12"/>
      <c r="CZ23" s="9">
        <f ca="1">IF(CY23&gt;0,ROUND((INDIRECT(ADDRESS(CY23,$CY$7,,,"ТаблицаСоответствия"))+DA23)*$CY$8,0),)</f>
        <v>0</v>
      </c>
      <c r="DA23" s="9"/>
      <c r="DB23" s="12"/>
      <c r="DC23" s="9">
        <f ca="1">IF(DB23&gt;0,ROUND((INDIRECT(ADDRESS(DB23,$DB$7,,,"ТаблицаСоответствия"))+DD23)*$DB$8,0),)</f>
        <v>0</v>
      </c>
      <c r="DD23" s="9"/>
      <c r="DE23" s="12"/>
      <c r="DF23" s="9">
        <f ca="1">IF(DE23&gt;0,ROUND((INDIRECT(ADDRESS(DE23,$DE$7,,,"ТаблицаСоответствия"))+DG23)*$DE$8,0),)</f>
        <v>0</v>
      </c>
      <c r="DG23" s="9"/>
      <c r="DH23" s="12"/>
      <c r="DI23" s="9">
        <f ca="1">IF(DH23&gt;0,ROUND((INDIRECT(ADDRESS(DH23,$DH$7,,,"ТаблицаСоответствия"))+DJ23)*$DH$8,0),)</f>
        <v>0</v>
      </c>
      <c r="DJ23" s="9"/>
      <c r="DK23" s="12"/>
      <c r="DL23" s="9">
        <f ca="1">IF(DK23&gt;0,ROUND((INDIRECT(ADDRESS(DK23,$DK$7,,,"ТаблицаСоответствия"))+DM23)*$DK$8,0),)</f>
        <v>0</v>
      </c>
      <c r="DM23" s="9"/>
      <c r="DN23" s="12"/>
      <c r="DO23" s="9">
        <f ca="1">IF(DN23&gt;0,ROUND((INDIRECT(ADDRESS(DN23,$DN$7,,,"ТаблицаСоответствия"))+DP23)*$DN$8,0),)</f>
        <v>0</v>
      </c>
      <c r="DP23" s="9"/>
      <c r="DQ23" s="12"/>
      <c r="DR23" s="9">
        <f ca="1">IF(DQ23&gt;0,ROUND((INDIRECT(ADDRESS(DQ23,$DQ$7,,,"ТаблицаСоответствия"))+DS23)*$DQ$8,0),)</f>
        <v>0</v>
      </c>
      <c r="DS23" s="9"/>
      <c r="DT23" s="12"/>
      <c r="DU23" s="9">
        <f ca="1">IF(DT23&gt;0,ROUND((INDIRECT(ADDRESS(DT23,$DT$7,,,"ТаблицаСоответствия"))+DV23)*$DT$8,0),)</f>
        <v>0</v>
      </c>
      <c r="DV23" s="9"/>
      <c r="DW23" s="12"/>
      <c r="DX23" s="9">
        <f ca="1">IF(DW23&gt;0,ROUND((INDIRECT(ADDRESS(DW23,$DW$7,,,"ТаблицаСоответствия"))+DY23)*$DW$8,0),)</f>
        <v>0</v>
      </c>
      <c r="DY23" s="9"/>
      <c r="DZ23" s="12"/>
      <c r="EA23" s="9">
        <f ca="1">IF(DZ23&gt;0,ROUND((INDIRECT(ADDRESS(DZ23,$DZ$7,,,"ТаблицаСоответствия"))+EB23)*$DZ$8,0),)</f>
        <v>0</v>
      </c>
      <c r="EB23" s="9"/>
      <c r="EC23" s="12"/>
      <c r="ED23" s="9">
        <f ca="1">IF(EC23&gt;0,ROUND((INDIRECT(ADDRESS(EC23,$EC$7,,,"ТаблицаСоответствия"))+EE23)*$EC$8,0),)</f>
        <v>0</v>
      </c>
      <c r="EE23" s="9"/>
      <c r="EF23" s="12"/>
      <c r="EG23" s="9">
        <f ca="1">IF(EF23&gt;0,ROUND((INDIRECT(ADDRESS(EF23,$EF$7,,,"ТаблицаСоответствия"))+EH23)*$EF$8,0),)</f>
        <v>0</v>
      </c>
      <c r="EH23" s="9"/>
      <c r="EI23" s="169">
        <v>0</v>
      </c>
      <c r="EJ23" s="286" t="str">
        <f t="shared" si="3"/>
        <v>Сивирин Елисей - Сивирина Златаслава (РАСПАЛАСЬ!)</v>
      </c>
      <c r="EK23" s="286"/>
      <c r="EL23" s="286"/>
      <c r="EM23" s="33">
        <f t="shared" si="1"/>
        <v>0</v>
      </c>
    </row>
    <row r="24" spans="1:143" s="34" customFormat="1" ht="15.75" thickBot="1" x14ac:dyDescent="0.3">
      <c r="A24" s="14">
        <f t="shared" si="2"/>
        <v>15</v>
      </c>
      <c r="B24" s="198"/>
      <c r="C24" s="12"/>
      <c r="D24" s="154">
        <f ca="1">IF(C24&gt;0,(INDIRECT(ADDRESS(C24,$C$7,,,"ТаблицаСоответствия"))+E24)*$C$8,0)</f>
        <v>0</v>
      </c>
      <c r="E24" s="32"/>
      <c r="F24" s="12"/>
      <c r="G24" s="154">
        <f ca="1">IF(F24&gt;0,(INDIRECT(ADDRESS(F24,$F$7,,,"ТаблицаСоответствия"))+H24)*$F$8,0)</f>
        <v>0</v>
      </c>
      <c r="H24" s="32"/>
      <c r="I24" s="12"/>
      <c r="J24" s="154">
        <f ca="1">IF(I24&gt;0,(INDIRECT(ADDRESS(I24,$I$7,,,"ТаблицаСоответствия"))+K24)*$I$8,0)</f>
        <v>0</v>
      </c>
      <c r="K24" s="32"/>
      <c r="L24" s="12"/>
      <c r="M24" s="154">
        <f ca="1">IF(L24&gt;0,(INDIRECT(ADDRESS(L24,$L$7,,,"ТаблицаСоответствия"))+N24)*$L$8,0)</f>
        <v>0</v>
      </c>
      <c r="N24" s="32"/>
      <c r="O24" s="12"/>
      <c r="P24" s="154">
        <f ca="1">IF(O24&gt;0,(INDIRECT(ADDRESS(O24,$O$7,,,"ТаблицаСоответствия"))+Q24)*$O$8,0)</f>
        <v>0</v>
      </c>
      <c r="Q24" s="32"/>
      <c r="R24" s="12"/>
      <c r="S24" s="154">
        <f ca="1">IF(R24&gt;0,(INDIRECT(ADDRESS(R24,$R$7,,,"ТаблицаСоответствия"))+T24)*$R$8,0)</f>
        <v>0</v>
      </c>
      <c r="T24" s="32"/>
      <c r="U24" s="12"/>
      <c r="V24" s="154">
        <f ca="1">IF(U24&gt;0,(INDIRECT(ADDRESS(U24,$U$7,,,"ТаблицаСоответствия"))+W24)*$U$8,0)</f>
        <v>0</v>
      </c>
      <c r="W24" s="32"/>
      <c r="X24" s="12"/>
      <c r="Y24" s="154">
        <f ca="1">IF(X24&gt;0,(INDIRECT(ADDRESS(X24,$X$7,,,"ТаблицаСоответствия"))+Z24)*$X$8,0)</f>
        <v>0</v>
      </c>
      <c r="Z24" s="32"/>
      <c r="AA24" s="12"/>
      <c r="AB24" s="154">
        <f ca="1">IF(AA24&gt;0,(INDIRECT(ADDRESS(AA24,$AA$7,,,"ТаблицаСоответствия"))+AC24)*$AA$8,0)</f>
        <v>0</v>
      </c>
      <c r="AC24" s="32"/>
      <c r="AD24" s="12"/>
      <c r="AE24" s="154">
        <f ca="1">IF(AD24&gt;0,(INDIRECT(ADDRESS(AD24,$AD$7,,,"ТаблицаСоответствия"))+AF24)*$AD$8,0)</f>
        <v>0</v>
      </c>
      <c r="AF24" s="32"/>
      <c r="AG24" s="12"/>
      <c r="AH24" s="154">
        <f ca="1">IF(AG24&gt;0,(INDIRECT(ADDRESS(AG24,$AG$7,,,"ТаблицаСоответствия"))+AI24)*$AG$8,0)</f>
        <v>0</v>
      </c>
      <c r="AI24" s="32"/>
      <c r="AJ24" s="12"/>
      <c r="AK24" s="154">
        <f ca="1">IF(AJ24&gt;0,(INDIRECT(ADDRESS(AJ24,$AJ$7,,,"ТаблицаСоответствия"))+AL24)*$AJ$8,0)</f>
        <v>0</v>
      </c>
      <c r="AL24" s="32"/>
      <c r="AM24" s="12"/>
      <c r="AN24" s="154">
        <f ca="1">IF(AM24&gt;0,(INDIRECT(ADDRESS(AM24,$AM$7,,,"ТаблицаСоответствия"))+AO24)*$AM$8,0)</f>
        <v>0</v>
      </c>
      <c r="AO24" s="32"/>
      <c r="AP24" s="12"/>
      <c r="AQ24" s="154">
        <f ca="1">IF(AP24&gt;0,(INDIRECT(ADDRESS(AP24,$AP$7,,,"ТаблицаСоответствия"))+AR24)*$AP$8,0)</f>
        <v>0</v>
      </c>
      <c r="AR24" s="32"/>
      <c r="AS24" s="12"/>
      <c r="AT24" s="154">
        <f ca="1">IF(AS24&gt;0,(INDIRECT(ADDRESS(AS24,$AS$7,,,"ТаблицаСоответствия"))+AU24)*$AS$8,0)</f>
        <v>0</v>
      </c>
      <c r="AU24" s="32"/>
      <c r="AV24" s="12"/>
      <c r="AW24" s="154">
        <f ca="1">IF(AV24&gt;0,(INDIRECT(ADDRESS(AV24,$AV$7,,,"ТаблицаСоответствия"))+AX24)*$AV$8,0)</f>
        <v>0</v>
      </c>
      <c r="AX24" s="32"/>
      <c r="AY24" s="104"/>
      <c r="AZ24" s="105">
        <f ca="1">IF(AY24&gt;0,ROUND((INDIRECT(ADDRESS(AY24,$AY$7,,,"ТаблицаСоответствия"))+BA24)*$AY$8,0),)</f>
        <v>0</v>
      </c>
      <c r="BA24" s="106"/>
      <c r="BB24" s="104"/>
      <c r="BC24" s="105">
        <f ca="1">IF(BB24&gt;0,ROUND((INDIRECT(ADDRESS(BB24,$BB$7,,,"ТаблицаСоответствия"))+BD24)*$BB$8,0),)</f>
        <v>0</v>
      </c>
      <c r="BD24" s="106"/>
      <c r="BE24" s="104"/>
      <c r="BF24" s="105">
        <f ca="1">IF(BE24&gt;0,ROUND((INDIRECT(ADDRESS(BE24,$BE$7,,,"ТаблицаСоответствия"))+BG24)*$BE$8,0),)</f>
        <v>0</v>
      </c>
      <c r="BG24" s="106"/>
      <c r="BH24" s="168">
        <f ca="1">SUM(D24,G24,Y24,AB24,AE24,AW24,BC24,J24,M24,P24,S24,V24,AH24,AK24,AN24,AQ24,AT24,AZ24,BF24)</f>
        <v>0</v>
      </c>
      <c r="BI24" s="12"/>
      <c r="BJ24" s="32">
        <f ca="1">IF(BI24&gt;0,ROUND((INDIRECT(ADDRESS(BI24,$BI$7,,,"ТаблицаСоответствия"))+BK24)*$BI$8,0),)</f>
        <v>0</v>
      </c>
      <c r="BK24" s="32"/>
      <c r="BL24" s="12"/>
      <c r="BM24" s="32">
        <f ca="1">IF(BL24&gt;0,ROUND((INDIRECT(ADDRESS(BL24,$BL$7,,,"ТаблицаСоответствия"))+BN24)*$BL$8,0),)</f>
        <v>0</v>
      </c>
      <c r="BN24" s="32"/>
      <c r="BO24" s="12"/>
      <c r="BP24" s="32">
        <f ca="1">IF(BO24&gt;0,ROUND((INDIRECT(ADDRESS(BO24,$BO$7,,,"ТаблицаСоответствия"))+BQ24)*$BO$8,0),)</f>
        <v>0</v>
      </c>
      <c r="BQ24" s="32"/>
      <c r="BR24" s="12"/>
      <c r="BS24" s="32">
        <f ca="1">IF(BR24&gt;0,ROUND((INDIRECT(ADDRESS(BR24,$BR$7,,,"ТаблицаСоответствия"))+BT24)*$BR$8,0),)</f>
        <v>0</v>
      </c>
      <c r="BT24" s="32"/>
      <c r="BU24" s="12"/>
      <c r="BV24" s="32">
        <f ca="1">IF(BU24&gt;0,ROUND((INDIRECT(ADDRESS(BU24,$BU$7,,,"ТаблицаСоответствия"))+BW24)*$BU$8,0),)</f>
        <v>0</v>
      </c>
      <c r="BW24" s="32"/>
      <c r="BX24" s="12"/>
      <c r="BY24" s="32">
        <f ca="1">IF(BX24&gt;0,ROUND((INDIRECT(ADDRESS(BX24,$BX$7,,,"ТаблицаСоответствия"))+BZ24)*$BX$8,0),)</f>
        <v>0</v>
      </c>
      <c r="BZ24" s="32"/>
      <c r="CA24" s="12"/>
      <c r="CB24" s="32">
        <f ca="1">IF(CA24&gt;0,ROUND((INDIRECT(ADDRESS(CA24,$CA$7,,,"ТаблицаСоответствия"))+CC24)*$CA$8,0),)</f>
        <v>0</v>
      </c>
      <c r="CC24" s="32"/>
      <c r="CD24" s="12"/>
      <c r="CE24" s="32">
        <f ca="1">IF(CD24&gt;0,ROUND((INDIRECT(ADDRESS(CD24,$CD$7,,,"ТаблицаСоответствия"))+CF24)*$CD$8,0),)</f>
        <v>0</v>
      </c>
      <c r="CF24" s="32"/>
      <c r="CG24" s="12"/>
      <c r="CH24" s="32">
        <f ca="1">IF(CG24&gt;0,ROUND((INDIRECT(ADDRESS(CG24,$CG$7,,,"ТаблицаСоответствия"))+CI24)*$CG$8,0),)</f>
        <v>0</v>
      </c>
      <c r="CI24" s="32"/>
      <c r="CJ24" s="12"/>
      <c r="CK24" s="9">
        <f ca="1">IF(CJ24&gt;0,ROUND((INDIRECT(ADDRESS(CJ24,$CJ$7,,,"ТаблицаСоответствия"))+CL24)*$CJ$8,0),)</f>
        <v>0</v>
      </c>
      <c r="CL24" s="9"/>
      <c r="CM24" s="12"/>
      <c r="CN24" s="9">
        <f ca="1">IF(CM24&gt;0,ROUND((INDIRECT(ADDRESS(CM24,$CM$7,,,"ТаблицаСоответствия"))+CO24)*$CM$8,0),)</f>
        <v>0</v>
      </c>
      <c r="CO24" s="9"/>
      <c r="CP24" s="12"/>
      <c r="CQ24" s="9">
        <f ca="1">IF(CP24&gt;0,ROUND((INDIRECT(ADDRESS(CP24,$CP$7,,,"ТаблицаСоответствия"))+CR24)*$CP$8,0),)</f>
        <v>0</v>
      </c>
      <c r="CR24" s="9"/>
      <c r="CS24" s="12"/>
      <c r="CT24" s="9">
        <f ca="1">IF(CS24&gt;0,ROUND((INDIRECT(ADDRESS(CS24,$CS$7,,,"ТаблицаСоответствия"))+CU24)*$CS$8,0),)</f>
        <v>0</v>
      </c>
      <c r="CU24" s="9"/>
      <c r="CV24" s="12"/>
      <c r="CW24" s="9">
        <f ca="1">IF(CV24&gt;0,ROUND((INDIRECT(ADDRESS(CV24,$CV$7,,,"ТаблицаСоответствия"))+CX24)*$CV$8,0),)</f>
        <v>0</v>
      </c>
      <c r="CX24" s="9"/>
      <c r="CY24" s="12"/>
      <c r="CZ24" s="9">
        <f ca="1">IF(CY24&gt;0,ROUND((INDIRECT(ADDRESS(CY24,$CY$7,,,"ТаблицаСоответствия"))+DA24)*$CY$8,0),)</f>
        <v>0</v>
      </c>
      <c r="DA24" s="9"/>
      <c r="DB24" s="12"/>
      <c r="DC24" s="9">
        <f ca="1">IF(DB24&gt;0,ROUND((INDIRECT(ADDRESS(DB24,$DB$7,,,"ТаблицаСоответствия"))+DD24)*$DB$8,0),)</f>
        <v>0</v>
      </c>
      <c r="DD24" s="9"/>
      <c r="DE24" s="12"/>
      <c r="DF24" s="9">
        <f ca="1">IF(DE24&gt;0,ROUND((INDIRECT(ADDRESS(DE24,$DE$7,,,"ТаблицаСоответствия"))+DG24)*$DE$8,0),)</f>
        <v>0</v>
      </c>
      <c r="DG24" s="9"/>
      <c r="DH24" s="12"/>
      <c r="DI24" s="9">
        <f ca="1">IF(DH24&gt;0,ROUND((INDIRECT(ADDRESS(DH24,$DH$7,,,"ТаблицаСоответствия"))+DJ24)*$DH$8,0),)</f>
        <v>0</v>
      </c>
      <c r="DJ24" s="9"/>
      <c r="DK24" s="12"/>
      <c r="DL24" s="9">
        <f ca="1">IF(DK24&gt;0,ROUND((INDIRECT(ADDRESS(DK24,$DK$7,,,"ТаблицаСоответствия"))+DM24)*$DK$8,0),)</f>
        <v>0</v>
      </c>
      <c r="DM24" s="9"/>
      <c r="DN24" s="12"/>
      <c r="DO24" s="9">
        <f ca="1">IF(DN24&gt;0,ROUND((INDIRECT(ADDRESS(DN24,$DN$7,,,"ТаблицаСоответствия"))+DP24)*$DN$8,0),)</f>
        <v>0</v>
      </c>
      <c r="DP24" s="9"/>
      <c r="DQ24" s="12"/>
      <c r="DR24" s="9">
        <f ca="1">IF(DQ24&gt;0,ROUND((INDIRECT(ADDRESS(DQ24,$DQ$7,,,"ТаблицаСоответствия"))+DS24)*$DQ$8,0),)</f>
        <v>0</v>
      </c>
      <c r="DS24" s="9"/>
      <c r="DT24" s="12"/>
      <c r="DU24" s="9">
        <f ca="1">IF(DT24&gt;0,ROUND((INDIRECT(ADDRESS(DT24,$DT$7,,,"ТаблицаСоответствия"))+DV24)*$DT$8,0),)</f>
        <v>0</v>
      </c>
      <c r="DV24" s="9"/>
      <c r="DW24" s="12"/>
      <c r="DX24" s="9">
        <f ca="1">IF(DW24&gt;0,ROUND((INDIRECT(ADDRESS(DW24,$DW$7,,,"ТаблицаСоответствия"))+DY24)*$DW$8,0),)</f>
        <v>0</v>
      </c>
      <c r="DY24" s="9"/>
      <c r="DZ24" s="12"/>
      <c r="EA24" s="9">
        <f ca="1">IF(DZ24&gt;0,ROUND((INDIRECT(ADDRESS(DZ24,$DZ$7,,,"ТаблицаСоответствия"))+EB24)*$DZ$8,0),)</f>
        <v>0</v>
      </c>
      <c r="EB24" s="9"/>
      <c r="EC24" s="12"/>
      <c r="ED24" s="9">
        <f ca="1">IF(EC24&gt;0,ROUND((INDIRECT(ADDRESS(EC24,$EC$7,,,"ТаблицаСоответствия"))+EE24)*$EC$8,0),)</f>
        <v>0</v>
      </c>
      <c r="EE24" s="9"/>
      <c r="EF24" s="12"/>
      <c r="EG24" s="9">
        <f ca="1">IF(EF24&gt;0,ROUND((INDIRECT(ADDRESS(EF24,$EF$7,,,"ТаблицаСоответствия"))+EH24)*$EF$8,0),)</f>
        <v>0</v>
      </c>
      <c r="EH24" s="9"/>
      <c r="EI24" s="169">
        <f ca="1">SUM(EG24,DI24,DL24,BJ24,BM24,BP24,BH24,BS24,BV24,BY24,CB24,CE24,CH24,CN24,CQ24,CT24,CW24,CZ24,DC24,DF24,CK24,DO24,DR24,DU24,DX24,EA24,ED24,)</f>
        <v>0</v>
      </c>
      <c r="EJ24" s="286">
        <f t="shared" si="3"/>
        <v>0</v>
      </c>
      <c r="EK24" s="286"/>
      <c r="EL24" s="286"/>
      <c r="EM24" s="33">
        <f t="shared" ca="1" si="1"/>
        <v>0</v>
      </c>
    </row>
    <row r="25" spans="1:143" s="34" customFormat="1" ht="15.75" thickBot="1" x14ac:dyDescent="0.3">
      <c r="A25" s="14">
        <f t="shared" si="2"/>
        <v>16</v>
      </c>
      <c r="B25" s="183"/>
      <c r="C25" s="12"/>
      <c r="D25" s="154">
        <f ca="1">IF(C25&gt;0,(INDIRECT(ADDRESS(C25,$C$7,,,"ТаблицаСоответствия"))+E25)*$C$8,0)</f>
        <v>0</v>
      </c>
      <c r="E25" s="32"/>
      <c r="F25" s="12"/>
      <c r="G25" s="154">
        <f ca="1">IF(F25&gt;0,(INDIRECT(ADDRESS(F25,$F$7,,,"ТаблицаСоответствия"))+H25)*$F$8,0)</f>
        <v>0</v>
      </c>
      <c r="H25" s="32"/>
      <c r="I25" s="12"/>
      <c r="J25" s="154">
        <f ca="1">IF(I25&gt;0,(INDIRECT(ADDRESS(I25,$I$7,,,"ТаблицаСоответствия"))+K25)*$I$8,0)</f>
        <v>0</v>
      </c>
      <c r="K25" s="32"/>
      <c r="L25" s="12"/>
      <c r="M25" s="154">
        <f ca="1">IF(L25&gt;0,(INDIRECT(ADDRESS(L25,$L$7,,,"ТаблицаСоответствия"))+N25)*$L$8,0)</f>
        <v>0</v>
      </c>
      <c r="N25" s="32"/>
      <c r="O25" s="12"/>
      <c r="P25" s="154">
        <f ca="1">IF(O25&gt;0,(INDIRECT(ADDRESS(O25,$O$7,,,"ТаблицаСоответствия"))+Q25)*$O$8,0)</f>
        <v>0</v>
      </c>
      <c r="Q25" s="32"/>
      <c r="R25" s="12"/>
      <c r="S25" s="154">
        <f ca="1">IF(R25&gt;0,(INDIRECT(ADDRESS(R25,$R$7,,,"ТаблицаСоответствия"))+T25)*$R$8,0)</f>
        <v>0</v>
      </c>
      <c r="T25" s="32"/>
      <c r="U25" s="12"/>
      <c r="V25" s="154">
        <f ca="1">IF(U25&gt;0,(INDIRECT(ADDRESS(U25,$U$7,,,"ТаблицаСоответствия"))+W25)*$U$8,0)</f>
        <v>0</v>
      </c>
      <c r="W25" s="32"/>
      <c r="X25" s="12"/>
      <c r="Y25" s="154">
        <f ca="1">IF(X25&gt;0,(INDIRECT(ADDRESS(X25,$X$7,,,"ТаблицаСоответствия"))+Z25)*$X$8,0)</f>
        <v>0</v>
      </c>
      <c r="Z25" s="32"/>
      <c r="AA25" s="12"/>
      <c r="AB25" s="154">
        <f ca="1">IF(AA25&gt;0,(INDIRECT(ADDRESS(AA25,$AA$7,,,"ТаблицаСоответствия"))+AC25)*$AA$8,0)</f>
        <v>0</v>
      </c>
      <c r="AC25" s="32"/>
      <c r="AD25" s="12"/>
      <c r="AE25" s="154">
        <f ca="1">IF(AD25&gt;0,(INDIRECT(ADDRESS(AD25,$AD$7,,,"ТаблицаСоответствия"))+AF25)*$AD$8,0)</f>
        <v>0</v>
      </c>
      <c r="AF25" s="32"/>
      <c r="AG25" s="12"/>
      <c r="AH25" s="154">
        <f ca="1">IF(AG25&gt;0,(INDIRECT(ADDRESS(AG25,$AG$7,,,"ТаблицаСоответствия"))+AI25)*$AG$8,0)</f>
        <v>0</v>
      </c>
      <c r="AI25" s="32"/>
      <c r="AJ25" s="12"/>
      <c r="AK25" s="154">
        <f ca="1">IF(AJ25&gt;0,(INDIRECT(ADDRESS(AJ25,$AJ$7,,,"ТаблицаСоответствия"))+AL25)*$AJ$8,0)</f>
        <v>0</v>
      </c>
      <c r="AL25" s="32"/>
      <c r="AM25" s="12"/>
      <c r="AN25" s="154">
        <f ca="1">IF(AM25&gt;0,(INDIRECT(ADDRESS(AM25,$AM$7,,,"ТаблицаСоответствия"))+AO25)*$AM$8,0)</f>
        <v>0</v>
      </c>
      <c r="AO25" s="32"/>
      <c r="AP25" s="12"/>
      <c r="AQ25" s="154">
        <f ca="1">IF(AP25&gt;0,(INDIRECT(ADDRESS(AP25,$AP$7,,,"ТаблицаСоответствия"))+AR25)*$AP$8,0)</f>
        <v>0</v>
      </c>
      <c r="AR25" s="32"/>
      <c r="AS25" s="12"/>
      <c r="AT25" s="154">
        <f ca="1">IF(AS25&gt;0,(INDIRECT(ADDRESS(AS25,$AS$7,,,"ТаблицаСоответствия"))+AU25)*$AS$8,0)</f>
        <v>0</v>
      </c>
      <c r="AU25" s="32"/>
      <c r="AV25" s="12"/>
      <c r="AW25" s="154">
        <f ca="1">IF(AV25&gt;0,(INDIRECT(ADDRESS(AV25,$AV$7,,,"ТаблицаСоответствия"))+AX25)*$AV$8,0)</f>
        <v>0</v>
      </c>
      <c r="AX25" s="32"/>
      <c r="AY25" s="104"/>
      <c r="AZ25" s="105">
        <f ca="1">IF(AY25&gt;0,ROUND((INDIRECT(ADDRESS(AY25,$AY$7,,,"ТаблицаСоответствия"))+BA25)*$AY$8,0),)</f>
        <v>0</v>
      </c>
      <c r="BA25" s="106"/>
      <c r="BB25" s="104"/>
      <c r="BC25" s="105">
        <f ca="1">IF(BB25&gt;0,ROUND((INDIRECT(ADDRESS(BB25,$BB$7,,,"ТаблицаСоответствия"))+BD25)*$BB$8,0),)</f>
        <v>0</v>
      </c>
      <c r="BD25" s="106"/>
      <c r="BE25" s="104"/>
      <c r="BF25" s="105">
        <f ca="1">IF(BE25&gt;0,ROUND((INDIRECT(ADDRESS(BE25,$BE$7,,,"ТаблицаСоответствия"))+BG25)*$BE$8,0),)</f>
        <v>0</v>
      </c>
      <c r="BG25" s="106"/>
      <c r="BH25" s="168">
        <f ca="1">SUM(D25,G25,Y25,AB25,AE25,AW25,BC25,J25,M25,P25,S25,V25,AH25,AK25,AN25,AQ25,AT25,AZ25,BF25)</f>
        <v>0</v>
      </c>
      <c r="BI25" s="12"/>
      <c r="BJ25" s="32">
        <f ca="1">IF(BI25&gt;0,ROUND((INDIRECT(ADDRESS(BI25,$BI$7,,,"ТаблицаСоответствия"))+BK25)*$BI$8,0),)</f>
        <v>0</v>
      </c>
      <c r="BK25" s="32"/>
      <c r="BL25" s="12"/>
      <c r="BM25" s="32">
        <f ca="1">IF(BL25&gt;0,ROUND((INDIRECT(ADDRESS(BL25,$BL$7,,,"ТаблицаСоответствия"))+BN25)*$BL$8,0),)</f>
        <v>0</v>
      </c>
      <c r="BN25" s="32"/>
      <c r="BO25" s="12"/>
      <c r="BP25" s="32">
        <f ca="1">IF(BO25&gt;0,ROUND((INDIRECT(ADDRESS(BO25,$BO$7,,,"ТаблицаСоответствия"))+BQ25)*$BO$8,0),)</f>
        <v>0</v>
      </c>
      <c r="BQ25" s="32"/>
      <c r="BR25" s="12"/>
      <c r="BS25" s="32">
        <f ca="1">IF(BR25&gt;0,ROUND((INDIRECT(ADDRESS(BR25,$BR$7,,,"ТаблицаСоответствия"))+BT25)*$BR$8,0),)</f>
        <v>0</v>
      </c>
      <c r="BT25" s="32"/>
      <c r="BU25" s="12"/>
      <c r="BV25" s="32">
        <f ca="1">IF(BU25&gt;0,ROUND((INDIRECT(ADDRESS(BU25,$BU$7,,,"ТаблицаСоответствия"))+BW25)*$BU$8,0),)</f>
        <v>0</v>
      </c>
      <c r="BW25" s="32"/>
      <c r="BX25" s="12"/>
      <c r="BY25" s="32">
        <f ca="1">IF(BX25&gt;0,ROUND((INDIRECT(ADDRESS(BX25,$BX$7,,,"ТаблицаСоответствия"))+BZ25)*$BX$8,0),)</f>
        <v>0</v>
      </c>
      <c r="BZ25" s="32"/>
      <c r="CA25" s="12"/>
      <c r="CB25" s="32">
        <f ca="1">IF(CA25&gt;0,ROUND((INDIRECT(ADDRESS(CA25,$CA$7,,,"ТаблицаСоответствия"))+CC25)*$CA$8,0),)</f>
        <v>0</v>
      </c>
      <c r="CC25" s="32"/>
      <c r="CD25" s="12"/>
      <c r="CE25" s="32">
        <f ca="1">IF(CD25&gt;0,ROUND((INDIRECT(ADDRESS(CD25,$CD$7,,,"ТаблицаСоответствия"))+CF25)*$CD$8,0),)</f>
        <v>0</v>
      </c>
      <c r="CF25" s="32"/>
      <c r="CG25" s="12"/>
      <c r="CH25" s="32">
        <f ca="1">IF(CG25&gt;0,ROUND((INDIRECT(ADDRESS(CG25,$CG$7,,,"ТаблицаСоответствия"))+CI25)*$CG$8,0),)</f>
        <v>0</v>
      </c>
      <c r="CI25" s="32"/>
      <c r="CJ25" s="12"/>
      <c r="CK25" s="9">
        <f ca="1">IF(CJ25&gt;0,ROUND((INDIRECT(ADDRESS(CJ25,$CJ$7,,,"ТаблицаСоответствия"))+CL25)*$CJ$8,0),)</f>
        <v>0</v>
      </c>
      <c r="CL25" s="9"/>
      <c r="CM25" s="12"/>
      <c r="CN25" s="9">
        <f ca="1">IF(CM25&gt;0,ROUND((INDIRECT(ADDRESS(CM25,$CM$7,,,"ТаблицаСоответствия"))+CO25)*$CM$8,0),)</f>
        <v>0</v>
      </c>
      <c r="CO25" s="9"/>
      <c r="CP25" s="12"/>
      <c r="CQ25" s="9">
        <f ca="1">IF(CP25&gt;0,ROUND((INDIRECT(ADDRESS(CP25,$CP$7,,,"ТаблицаСоответствия"))+CR25)*$CP$8,0),)</f>
        <v>0</v>
      </c>
      <c r="CR25" s="9"/>
      <c r="CS25" s="12"/>
      <c r="CT25" s="9">
        <f ca="1">IF(CS25&gt;0,ROUND((INDIRECT(ADDRESS(CS25,$CS$7,,,"ТаблицаСоответствия"))+CU25)*$CS$8,0),)</f>
        <v>0</v>
      </c>
      <c r="CU25" s="9"/>
      <c r="CV25" s="12"/>
      <c r="CW25" s="9">
        <f ca="1">IF(CV25&gt;0,ROUND((INDIRECT(ADDRESS(CV25,$CV$7,,,"ТаблицаСоответствия"))+CX25)*$CV$8,0),)</f>
        <v>0</v>
      </c>
      <c r="CX25" s="9"/>
      <c r="CY25" s="12"/>
      <c r="CZ25" s="9">
        <f ca="1">IF(CY25&gt;0,ROUND((INDIRECT(ADDRESS(CY25,$CY$7,,,"ТаблицаСоответствия"))+DA25)*$CY$8,0),)</f>
        <v>0</v>
      </c>
      <c r="DA25" s="9"/>
      <c r="DB25" s="12"/>
      <c r="DC25" s="9">
        <f ca="1">IF(DB25&gt;0,ROUND((INDIRECT(ADDRESS(DB25,$DB$7,,,"ТаблицаСоответствия"))+DD25)*$DB$8,0),)</f>
        <v>0</v>
      </c>
      <c r="DD25" s="9"/>
      <c r="DE25" s="12"/>
      <c r="DF25" s="9">
        <f ca="1">IF(DE25&gt;0,ROUND((INDIRECT(ADDRESS(DE25,$DE$7,,,"ТаблицаСоответствия"))+DG25)*$DE$8,0),)</f>
        <v>0</v>
      </c>
      <c r="DG25" s="9"/>
      <c r="DH25" s="12"/>
      <c r="DI25" s="9">
        <f ca="1">IF(DH25&gt;0,ROUND((INDIRECT(ADDRESS(DH25,$DH$7,,,"ТаблицаСоответствия"))+DJ25)*$DH$8,0),)</f>
        <v>0</v>
      </c>
      <c r="DJ25" s="9"/>
      <c r="DK25" s="12"/>
      <c r="DL25" s="9">
        <f ca="1">IF(DK25&gt;0,ROUND((INDIRECT(ADDRESS(DK25,$DK$7,,,"ТаблицаСоответствия"))+DM25)*$DK$8,0),)</f>
        <v>0</v>
      </c>
      <c r="DM25" s="9"/>
      <c r="DN25" s="12"/>
      <c r="DO25" s="9">
        <f ca="1">IF(DN25&gt;0,ROUND((INDIRECT(ADDRESS(DN25,$DN$7,,,"ТаблицаСоответствия"))+DP25)*$DN$8,0),)</f>
        <v>0</v>
      </c>
      <c r="DP25" s="9"/>
      <c r="DQ25" s="12"/>
      <c r="DR25" s="9">
        <f ca="1">IF(DQ25&gt;0,ROUND((INDIRECT(ADDRESS(DQ25,$DQ$7,,,"ТаблицаСоответствия"))+DS25)*$DQ$8,0),)</f>
        <v>0</v>
      </c>
      <c r="DS25" s="9"/>
      <c r="DT25" s="12"/>
      <c r="DU25" s="9">
        <f ca="1">IF(DT25&gt;0,ROUND((INDIRECT(ADDRESS(DT25,$DT$7,,,"ТаблицаСоответствия"))+DV25)*$DT$8,0),)</f>
        <v>0</v>
      </c>
      <c r="DV25" s="9"/>
      <c r="DW25" s="12"/>
      <c r="DX25" s="9">
        <f ca="1">IF(DW25&gt;0,ROUND((INDIRECT(ADDRESS(DW25,$DW$7,,,"ТаблицаСоответствия"))+DY25)*$DW$8,0),)</f>
        <v>0</v>
      </c>
      <c r="DY25" s="9"/>
      <c r="DZ25" s="12"/>
      <c r="EA25" s="9">
        <f ca="1">IF(DZ25&gt;0,ROUND((INDIRECT(ADDRESS(DZ25,$DZ$7,,,"ТаблицаСоответствия"))+EB25)*$DZ$8,0),)</f>
        <v>0</v>
      </c>
      <c r="EB25" s="9"/>
      <c r="EC25" s="12"/>
      <c r="ED25" s="9">
        <f ca="1">IF(EC25&gt;0,ROUND((INDIRECT(ADDRESS(EC25,$EC$7,,,"ТаблицаСоответствия"))+EE25)*$EC$8,0),)</f>
        <v>0</v>
      </c>
      <c r="EE25" s="9"/>
      <c r="EF25" s="12"/>
      <c r="EG25" s="9">
        <f ca="1">IF(EF25&gt;0,ROUND((INDIRECT(ADDRESS(EF25,$EF$7,,,"ТаблицаСоответствия"))+EH25)*$EF$8,0),)</f>
        <v>0</v>
      </c>
      <c r="EH25" s="9"/>
      <c r="EI25" s="169">
        <v>0</v>
      </c>
      <c r="EJ25" s="286">
        <f t="shared" si="3"/>
        <v>0</v>
      </c>
      <c r="EK25" s="286"/>
      <c r="EL25" s="286"/>
      <c r="EM25" s="33">
        <f t="shared" si="1"/>
        <v>0</v>
      </c>
    </row>
    <row r="26" spans="1:143" ht="15.75" thickBot="1" x14ac:dyDescent="0.3">
      <c r="A26" s="14">
        <f t="shared" si="2"/>
        <v>17</v>
      </c>
      <c r="B26" s="183"/>
      <c r="C26" s="12"/>
      <c r="D26" s="154">
        <f ca="1">IF(C26&gt;0,(INDIRECT(ADDRESS(C26,$C$7,,,"ТаблицаСоответствия"))+E26)*$C$8,0)</f>
        <v>0</v>
      </c>
      <c r="E26" s="32"/>
      <c r="F26" s="12"/>
      <c r="G26" s="154">
        <f ca="1">IF(F26&gt;0,(INDIRECT(ADDRESS(F26,$F$7,,,"ТаблицаСоответствия"))+H26)*$F$8,0)</f>
        <v>0</v>
      </c>
      <c r="H26" s="32"/>
      <c r="I26" s="12"/>
      <c r="J26" s="154">
        <f ca="1">IF(I26&gt;0,(INDIRECT(ADDRESS(I26,$I$7,,,"ТаблицаСоответствия"))+K26)*$I$8,0)</f>
        <v>0</v>
      </c>
      <c r="K26" s="32"/>
      <c r="L26" s="12"/>
      <c r="M26" s="154">
        <f ca="1">IF(L26&gt;0,(INDIRECT(ADDRESS(L26,$L$7,,,"ТаблицаСоответствия"))+N26)*$L$8,0)</f>
        <v>0</v>
      </c>
      <c r="N26" s="32"/>
      <c r="O26" s="12"/>
      <c r="P26" s="154">
        <f ca="1">IF(O26&gt;0,(INDIRECT(ADDRESS(O26,$O$7,,,"ТаблицаСоответствия"))+Q26)*$O$8,0)</f>
        <v>0</v>
      </c>
      <c r="Q26" s="32"/>
      <c r="R26" s="12"/>
      <c r="S26" s="154">
        <f ca="1">IF(R26&gt;0,(INDIRECT(ADDRESS(R26,$R$7,,,"ТаблицаСоответствия"))+T26)*$R$8,0)</f>
        <v>0</v>
      </c>
      <c r="T26" s="32"/>
      <c r="U26" s="12"/>
      <c r="V26" s="154">
        <f ca="1">IF(U26&gt;0,(INDIRECT(ADDRESS(U26,$U$7,,,"ТаблицаСоответствия"))+W26)*$U$8,0)</f>
        <v>0</v>
      </c>
      <c r="W26" s="32"/>
      <c r="X26" s="12"/>
      <c r="Y26" s="154">
        <f ca="1">IF(X26&gt;0,(INDIRECT(ADDRESS(X26,$X$7,,,"ТаблицаСоответствия"))+Z26)*$X$8,0)</f>
        <v>0</v>
      </c>
      <c r="Z26" s="32"/>
      <c r="AA26" s="12"/>
      <c r="AB26" s="154">
        <f ca="1">IF(AA26&gt;0,(INDIRECT(ADDRESS(AA26,$AA$7,,,"ТаблицаСоответствия"))+AC26)*$AA$8,0)</f>
        <v>0</v>
      </c>
      <c r="AC26" s="32"/>
      <c r="AD26" s="12"/>
      <c r="AE26" s="154">
        <f ca="1">IF(AD26&gt;0,(INDIRECT(ADDRESS(AD26,$AD$7,,,"ТаблицаСоответствия"))+AF26)*$AD$8,0)</f>
        <v>0</v>
      </c>
      <c r="AF26" s="32"/>
      <c r="AG26" s="12"/>
      <c r="AH26" s="154">
        <f ca="1">IF(AG26&gt;0,(INDIRECT(ADDRESS(AG26,$AG$7,,,"ТаблицаСоответствия"))+AI26)*$AG$8,0)</f>
        <v>0</v>
      </c>
      <c r="AI26" s="32"/>
      <c r="AJ26" s="12"/>
      <c r="AK26" s="154">
        <f ca="1">IF(AJ26&gt;0,(INDIRECT(ADDRESS(AJ26,$AJ$7,,,"ТаблицаСоответствия"))+AL26)*$AJ$8,0)</f>
        <v>0</v>
      </c>
      <c r="AL26" s="32"/>
      <c r="AM26" s="12"/>
      <c r="AN26" s="154">
        <f ca="1">IF(AM26&gt;0,(INDIRECT(ADDRESS(AM26,$AM$7,,,"ТаблицаСоответствия"))+AO26)*$AM$8,0)</f>
        <v>0</v>
      </c>
      <c r="AO26" s="32"/>
      <c r="AP26" s="12"/>
      <c r="AQ26" s="154">
        <f ca="1">IF(AP26&gt;0,(INDIRECT(ADDRESS(AP26,$AP$7,,,"ТаблицаСоответствия"))+AR26)*$AP$8,0)</f>
        <v>0</v>
      </c>
      <c r="AR26" s="32"/>
      <c r="AS26" s="12"/>
      <c r="AT26" s="154">
        <f ca="1">IF(AS26&gt;0,(INDIRECT(ADDRESS(AS26,$AS$7,,,"ТаблицаСоответствия"))+AU26)*$AS$8,0)</f>
        <v>0</v>
      </c>
      <c r="AU26" s="32"/>
      <c r="AV26" s="12"/>
      <c r="AW26" s="154">
        <f ca="1">IF(AV26&gt;0,(INDIRECT(ADDRESS(AV26,$AV$7,,,"ТаблицаСоответствия"))+AX26)*$AV$8,0)</f>
        <v>0</v>
      </c>
      <c r="AX26" s="32"/>
      <c r="AY26" s="104"/>
      <c r="AZ26" s="105">
        <f ca="1">IF(AY26&gt;0,ROUND((INDIRECT(ADDRESS(AY26,$AY$7,,,"ТаблицаСоответствия"))+BA26)*$AY$8,0),)</f>
        <v>0</v>
      </c>
      <c r="BA26" s="106"/>
      <c r="BB26" s="104"/>
      <c r="BC26" s="105">
        <f ca="1">IF(BB26&gt;0,ROUND((INDIRECT(ADDRESS(BB26,$BB$7,,,"ТаблицаСоответствия"))+BD26)*$BB$8,0),)</f>
        <v>0</v>
      </c>
      <c r="BD26" s="106"/>
      <c r="BE26" s="104"/>
      <c r="BF26" s="105">
        <f ca="1">IF(BE26&gt;0,ROUND((INDIRECT(ADDRESS(BE26,$BE$7,,,"ТаблицаСоответствия"))+BG26)*$BE$8,0),)</f>
        <v>0</v>
      </c>
      <c r="BG26" s="106"/>
      <c r="BH26" s="168">
        <f ca="1">SUM(D26,G26,Y26,AB26,AE26,AW26,BC26,J26,M26,P26,S26,V26,AH26,AK26,AN26,AQ26,AT26,AZ26,BF26)</f>
        <v>0</v>
      </c>
      <c r="BI26" s="12"/>
      <c r="BJ26" s="32">
        <f ca="1">IF(BI26&gt;0,ROUND((INDIRECT(ADDRESS(BI26,$BI$7,,,"ТаблицаСоответствия"))+BK26)*$BI$8,0),)</f>
        <v>0</v>
      </c>
      <c r="BK26" s="32"/>
      <c r="BL26" s="12"/>
      <c r="BM26" s="32">
        <f ca="1">IF(BL26&gt;0,ROUND((INDIRECT(ADDRESS(BL26,$BL$7,,,"ТаблицаСоответствия"))+BN26)*$BL$8,0),)</f>
        <v>0</v>
      </c>
      <c r="BN26" s="32"/>
      <c r="BO26" s="12"/>
      <c r="BP26" s="32">
        <f ca="1">IF(BO26&gt;0,ROUND((INDIRECT(ADDRESS(BO26,$BO$7,,,"ТаблицаСоответствия"))+BQ26)*$BO$8,0),)</f>
        <v>0</v>
      </c>
      <c r="BQ26" s="32"/>
      <c r="BR26" s="12"/>
      <c r="BS26" s="32">
        <f ca="1">IF(BR26&gt;0,ROUND((INDIRECT(ADDRESS(BR26,$BR$7,,,"ТаблицаСоответствия"))+BT26)*$BR$8,0),)</f>
        <v>0</v>
      </c>
      <c r="BT26" s="32"/>
      <c r="BU26" s="12"/>
      <c r="BV26" s="32">
        <f ca="1">IF(BU26&gt;0,ROUND((INDIRECT(ADDRESS(BU26,$BU$7,,,"ТаблицаСоответствия"))+BW26)*$BU$8,0),)</f>
        <v>0</v>
      </c>
      <c r="BW26" s="32"/>
      <c r="BX26" s="12"/>
      <c r="BY26" s="32">
        <f ca="1">IF(BX26&gt;0,ROUND((INDIRECT(ADDRESS(BX26,$BX$7,,,"ТаблицаСоответствия"))+BZ26)*$BX$8,0),)</f>
        <v>0</v>
      </c>
      <c r="BZ26" s="32"/>
      <c r="CA26" s="12"/>
      <c r="CB26" s="32">
        <f ca="1">IF(CA26&gt;0,ROUND((INDIRECT(ADDRESS(CA26,$CA$7,,,"ТаблицаСоответствия"))+CC26)*$CA$8,0),)</f>
        <v>0</v>
      </c>
      <c r="CC26" s="32"/>
      <c r="CD26" s="12"/>
      <c r="CE26" s="32">
        <f ca="1">IF(CD26&gt;0,ROUND((INDIRECT(ADDRESS(CD26,$CD$7,,,"ТаблицаСоответствия"))+CF26)*$CD$8,0),)</f>
        <v>0</v>
      </c>
      <c r="CF26" s="32"/>
      <c r="CG26" s="12"/>
      <c r="CH26" s="32">
        <f ca="1">IF(CG26&gt;0,ROUND((INDIRECT(ADDRESS(CG26,$CG$7,,,"ТаблицаСоответствия"))+CI26)*$CG$8,0),)</f>
        <v>0</v>
      </c>
      <c r="CI26" s="32"/>
      <c r="CJ26" s="12"/>
      <c r="CK26" s="9">
        <f ca="1">IF(CJ26&gt;0,ROUND((INDIRECT(ADDRESS(CJ26,$CJ$7,,,"ТаблицаСоответствия"))+CL26)*$CJ$8,0),)</f>
        <v>0</v>
      </c>
      <c r="CL26" s="9"/>
      <c r="CM26" s="12"/>
      <c r="CN26" s="9">
        <f ca="1">IF(CM26&gt;0,ROUND((INDIRECT(ADDRESS(CM26,$CM$7,,,"ТаблицаСоответствия"))+CO26)*$CM$8,0),)</f>
        <v>0</v>
      </c>
      <c r="CO26" s="9"/>
      <c r="CP26" s="12"/>
      <c r="CQ26" s="9">
        <f ca="1">IF(CP26&gt;0,ROUND((INDIRECT(ADDRESS(CP26,$CP$7,,,"ТаблицаСоответствия"))+CR26)*$CP$8,0),)</f>
        <v>0</v>
      </c>
      <c r="CR26" s="9"/>
      <c r="CS26" s="12"/>
      <c r="CT26" s="9">
        <f ca="1">IF(CS26&gt;0,ROUND((INDIRECT(ADDRESS(CS26,$CS$7,,,"ТаблицаСоответствия"))+CU26)*$CS$8,0),)</f>
        <v>0</v>
      </c>
      <c r="CU26" s="9"/>
      <c r="CV26" s="12"/>
      <c r="CW26" s="9">
        <f ca="1">IF(CV26&gt;0,ROUND((INDIRECT(ADDRESS(CV26,$CV$7,,,"ТаблицаСоответствия"))+CX26)*$CV$8,0),)</f>
        <v>0</v>
      </c>
      <c r="CX26" s="9"/>
      <c r="CY26" s="12"/>
      <c r="CZ26" s="9">
        <f ca="1">IF(CY26&gt;0,ROUND((INDIRECT(ADDRESS(CY26,$CY$7,,,"ТаблицаСоответствия"))+DA26)*$CY$8,0),)</f>
        <v>0</v>
      </c>
      <c r="DA26" s="9"/>
      <c r="DB26" s="12"/>
      <c r="DC26" s="9">
        <f ca="1">IF(DB26&gt;0,ROUND((INDIRECT(ADDRESS(DB26,$DB$7,,,"ТаблицаСоответствия"))+DD26)*$DB$8,0),)</f>
        <v>0</v>
      </c>
      <c r="DD26" s="9"/>
      <c r="DE26" s="12"/>
      <c r="DF26" s="9">
        <f ca="1">IF(DE26&gt;0,ROUND((INDIRECT(ADDRESS(DE26,$DE$7,,,"ТаблицаСоответствия"))+DG26)*$DE$8,0),)</f>
        <v>0</v>
      </c>
      <c r="DG26" s="9"/>
      <c r="DH26" s="12"/>
      <c r="DI26" s="9">
        <f ca="1">IF(DH26&gt;0,ROUND((INDIRECT(ADDRESS(DH26,$DH$7,,,"ТаблицаСоответствия"))+DJ26)*$DH$8,0),)</f>
        <v>0</v>
      </c>
      <c r="DJ26" s="9"/>
      <c r="DK26" s="12"/>
      <c r="DL26" s="9">
        <f ca="1">IF(DK26&gt;0,ROUND((INDIRECT(ADDRESS(DK26,$DK$7,,,"ТаблицаСоответствия"))+DM26)*$DK$8,0),)</f>
        <v>0</v>
      </c>
      <c r="DM26" s="9"/>
      <c r="DN26" s="12"/>
      <c r="DO26" s="9">
        <f ca="1">IF(DN26&gt;0,ROUND((INDIRECT(ADDRESS(DN26,$DN$7,,,"ТаблицаСоответствия"))+DP26)*$DN$8,0),)</f>
        <v>0</v>
      </c>
      <c r="DP26" s="9"/>
      <c r="DQ26" s="12"/>
      <c r="DR26" s="9">
        <f ca="1">IF(DQ26&gt;0,ROUND((INDIRECT(ADDRESS(DQ26,$DQ$7,,,"ТаблицаСоответствия"))+DS26)*$DQ$8,0),)</f>
        <v>0</v>
      </c>
      <c r="DS26" s="9"/>
      <c r="DT26" s="12"/>
      <c r="DU26" s="9">
        <f ca="1">IF(DT26&gt;0,ROUND((INDIRECT(ADDRESS(DT26,$DT$7,,,"ТаблицаСоответствия"))+DV26)*$DT$8,0),)</f>
        <v>0</v>
      </c>
      <c r="DV26" s="9"/>
      <c r="DW26" s="12"/>
      <c r="DX26" s="9">
        <f ca="1">IF(DW26&gt;0,ROUND((INDIRECT(ADDRESS(DW26,$DW$7,,,"ТаблицаСоответствия"))+DY26)*$DW$8,0),)</f>
        <v>0</v>
      </c>
      <c r="DY26" s="9"/>
      <c r="DZ26" s="12"/>
      <c r="EA26" s="9">
        <f ca="1">IF(DZ26&gt;0,ROUND((INDIRECT(ADDRESS(DZ26,$DZ$7,,,"ТаблицаСоответствия"))+EB26)*$DZ$8,0),)</f>
        <v>0</v>
      </c>
      <c r="EB26" s="9"/>
      <c r="EC26" s="12"/>
      <c r="ED26" s="9">
        <f ca="1">IF(EC26&gt;0,ROUND((INDIRECT(ADDRESS(EC26,$EC$7,,,"ТаблицаСоответствия"))+EE26)*$EC$8,0),)</f>
        <v>0</v>
      </c>
      <c r="EE26" s="9"/>
      <c r="EF26" s="12"/>
      <c r="EG26" s="9">
        <f ca="1">IF(EF26&gt;0,ROUND((INDIRECT(ADDRESS(EF26,$EF$7,,,"ТаблицаСоответствия"))+EH26)*$EF$8,0),)</f>
        <v>0</v>
      </c>
      <c r="EH26" s="9"/>
      <c r="EI26" s="169">
        <v>0</v>
      </c>
      <c r="EJ26" s="286">
        <f t="shared" si="3"/>
        <v>0</v>
      </c>
      <c r="EK26" s="286"/>
      <c r="EL26" s="286"/>
      <c r="EM26" s="33">
        <f t="shared" si="1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89"/>
      <c r="EK27" s="289"/>
      <c r="EL27" s="289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89"/>
      <c r="EK28" s="289"/>
      <c r="EL28" s="289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89"/>
      <c r="EK29" s="289"/>
      <c r="EL29" s="289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89"/>
      <c r="EK30" s="289"/>
      <c r="EL30" s="289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89"/>
      <c r="EK31" s="289"/>
      <c r="EL31" s="289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89"/>
      <c r="EK32" s="289"/>
      <c r="EL32" s="289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89"/>
      <c r="EK33" s="289"/>
      <c r="EL33" s="289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89"/>
      <c r="EK34" s="289"/>
      <c r="EL34" s="289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89"/>
      <c r="EK35" s="289"/>
      <c r="EL35" s="289"/>
      <c r="EM35" s="89"/>
    </row>
  </sheetData>
  <sortState ref="B10:EI26">
    <sortCondition descending="1" ref="EI10"/>
  </sortState>
  <mergeCells count="207"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</mergeCells>
  <conditionalFormatting sqref="EM10:EM19 EM27:EM35">
    <cfRule type="cellIs" dxfId="263" priority="40" stopIfTrue="1" operator="equal">
      <formula>3</formula>
    </cfRule>
    <cfRule type="cellIs" dxfId="262" priority="41" stopIfTrue="1" operator="equal">
      <formula>2</formula>
    </cfRule>
    <cfRule type="cellIs" dxfId="261" priority="42" stopIfTrue="1" operator="equal">
      <formula>1</formula>
    </cfRule>
  </conditionalFormatting>
  <conditionalFormatting sqref="EM30">
    <cfRule type="cellIs" dxfId="260" priority="37" stopIfTrue="1" operator="equal">
      <formula>3</formula>
    </cfRule>
    <cfRule type="cellIs" dxfId="259" priority="38" stopIfTrue="1" operator="equal">
      <formula>2</formula>
    </cfRule>
    <cfRule type="cellIs" dxfId="258" priority="39" stopIfTrue="1" operator="equal">
      <formula>1</formula>
    </cfRule>
  </conditionalFormatting>
  <conditionalFormatting sqref="EM31">
    <cfRule type="cellIs" dxfId="257" priority="34" stopIfTrue="1" operator="equal">
      <formula>3</formula>
    </cfRule>
    <cfRule type="cellIs" dxfId="256" priority="35" stopIfTrue="1" operator="equal">
      <formula>2</formula>
    </cfRule>
    <cfRule type="cellIs" dxfId="255" priority="36" stopIfTrue="1" operator="equal">
      <formula>1</formula>
    </cfRule>
  </conditionalFormatting>
  <conditionalFormatting sqref="EM32">
    <cfRule type="cellIs" dxfId="254" priority="31" stopIfTrue="1" operator="equal">
      <formula>3</formula>
    </cfRule>
    <cfRule type="cellIs" dxfId="253" priority="32" stopIfTrue="1" operator="equal">
      <formula>2</formula>
    </cfRule>
    <cfRule type="cellIs" dxfId="252" priority="33" stopIfTrue="1" operator="equal">
      <formula>1</formula>
    </cfRule>
  </conditionalFormatting>
  <conditionalFormatting sqref="EM33">
    <cfRule type="cellIs" dxfId="251" priority="28" stopIfTrue="1" operator="equal">
      <formula>3</formula>
    </cfRule>
    <cfRule type="cellIs" dxfId="250" priority="29" stopIfTrue="1" operator="equal">
      <formula>2</formula>
    </cfRule>
    <cfRule type="cellIs" dxfId="249" priority="30" stopIfTrue="1" operator="equal">
      <formula>1</formula>
    </cfRule>
  </conditionalFormatting>
  <conditionalFormatting sqref="EM34:EM35">
    <cfRule type="cellIs" dxfId="248" priority="25" stopIfTrue="1" operator="equal">
      <formula>3</formula>
    </cfRule>
    <cfRule type="cellIs" dxfId="247" priority="26" stopIfTrue="1" operator="equal">
      <formula>2</formula>
    </cfRule>
    <cfRule type="cellIs" dxfId="246" priority="27" stopIfTrue="1" operator="equal">
      <formula>1</formula>
    </cfRule>
  </conditionalFormatting>
  <conditionalFormatting sqref="EM20">
    <cfRule type="cellIs" dxfId="245" priority="22" stopIfTrue="1" operator="equal">
      <formula>3</formula>
    </cfRule>
    <cfRule type="cellIs" dxfId="244" priority="23" stopIfTrue="1" operator="equal">
      <formula>2</formula>
    </cfRule>
    <cfRule type="cellIs" dxfId="243" priority="24" stopIfTrue="1" operator="equal">
      <formula>1</formula>
    </cfRule>
  </conditionalFormatting>
  <conditionalFormatting sqref="EM21">
    <cfRule type="cellIs" dxfId="242" priority="19" stopIfTrue="1" operator="equal">
      <formula>3</formula>
    </cfRule>
    <cfRule type="cellIs" dxfId="241" priority="20" stopIfTrue="1" operator="equal">
      <formula>2</formula>
    </cfRule>
    <cfRule type="cellIs" dxfId="240" priority="21" stopIfTrue="1" operator="equal">
      <formula>1</formula>
    </cfRule>
  </conditionalFormatting>
  <conditionalFormatting sqref="EM22">
    <cfRule type="cellIs" dxfId="239" priority="16" stopIfTrue="1" operator="equal">
      <formula>3</formula>
    </cfRule>
    <cfRule type="cellIs" dxfId="238" priority="17" stopIfTrue="1" operator="equal">
      <formula>2</formula>
    </cfRule>
    <cfRule type="cellIs" dxfId="237" priority="18" stopIfTrue="1" operator="equal">
      <formula>1</formula>
    </cfRule>
  </conditionalFormatting>
  <conditionalFormatting sqref="EM23">
    <cfRule type="cellIs" dxfId="236" priority="13" stopIfTrue="1" operator="equal">
      <formula>3</formula>
    </cfRule>
    <cfRule type="cellIs" dxfId="235" priority="14" stopIfTrue="1" operator="equal">
      <formula>2</formula>
    </cfRule>
    <cfRule type="cellIs" dxfId="234" priority="15" stopIfTrue="1" operator="equal">
      <formula>1</formula>
    </cfRule>
  </conditionalFormatting>
  <conditionalFormatting sqref="EM24">
    <cfRule type="cellIs" dxfId="233" priority="10" stopIfTrue="1" operator="equal">
      <formula>3</formula>
    </cfRule>
    <cfRule type="cellIs" dxfId="232" priority="11" stopIfTrue="1" operator="equal">
      <formula>2</formula>
    </cfRule>
    <cfRule type="cellIs" dxfId="231" priority="12" stopIfTrue="1" operator="equal">
      <formula>1</formula>
    </cfRule>
  </conditionalFormatting>
  <conditionalFormatting sqref="EM25">
    <cfRule type="cellIs" dxfId="230" priority="7" stopIfTrue="1" operator="equal">
      <formula>3</formula>
    </cfRule>
    <cfRule type="cellIs" dxfId="229" priority="8" stopIfTrue="1" operator="equal">
      <formula>2</formula>
    </cfRule>
    <cfRule type="cellIs" dxfId="228" priority="9" stopIfTrue="1" operator="equal">
      <formula>1</formula>
    </cfRule>
  </conditionalFormatting>
  <conditionalFormatting sqref="EM26">
    <cfRule type="cellIs" dxfId="227" priority="4" stopIfTrue="1" operator="equal">
      <formula>3</formula>
    </cfRule>
    <cfRule type="cellIs" dxfId="226" priority="5" stopIfTrue="1" operator="equal">
      <formula>2</formula>
    </cfRule>
    <cfRule type="cellIs" dxfId="225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85" zoomScaleNormal="85" workbookViewId="0">
      <pane xSplit="1" ySplit="9" topLeftCell="C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F12" sqref="AF11:AF12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44" width="6.42578125" style="34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3" t="s">
        <v>4</v>
      </c>
      <c r="C5" s="245" t="s">
        <v>66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131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112</v>
      </c>
      <c r="AH5" s="246"/>
      <c r="AI5" s="248"/>
      <c r="AJ5" s="245" t="s">
        <v>125</v>
      </c>
      <c r="AK5" s="246"/>
      <c r="AL5" s="248"/>
      <c r="AM5" s="245" t="s">
        <v>132</v>
      </c>
      <c r="AN5" s="246"/>
      <c r="AO5" s="248"/>
      <c r="AP5" s="245" t="s">
        <v>144</v>
      </c>
      <c r="AQ5" s="246"/>
      <c r="AR5" s="248"/>
      <c r="AS5" s="245"/>
      <c r="AT5" s="246"/>
      <c r="AU5" s="248"/>
      <c r="AV5" s="245"/>
      <c r="AW5" s="246"/>
      <c r="AX5" s="248"/>
      <c r="AY5" s="245"/>
      <c r="AZ5" s="246"/>
      <c r="BA5" s="248"/>
      <c r="BB5" s="245"/>
      <c r="BC5" s="246"/>
      <c r="BD5" s="248"/>
      <c r="BE5" s="245"/>
      <c r="BF5" s="246"/>
      <c r="BG5" s="248"/>
      <c r="BH5" s="47" t="s">
        <v>10</v>
      </c>
      <c r="BI5" s="245"/>
      <c r="BJ5" s="246"/>
      <c r="BK5" s="248"/>
      <c r="BL5" s="245"/>
      <c r="BM5" s="246"/>
      <c r="BN5" s="248"/>
      <c r="BO5" s="245"/>
      <c r="BP5" s="246"/>
      <c r="BQ5" s="248"/>
      <c r="BR5" s="245"/>
      <c r="BS5" s="246"/>
      <c r="BT5" s="248"/>
      <c r="BU5" s="245"/>
      <c r="BV5" s="246"/>
      <c r="BW5" s="248"/>
      <c r="BX5" s="245"/>
      <c r="BY5" s="246"/>
      <c r="BZ5" s="248"/>
      <c r="CA5" s="245"/>
      <c r="CB5" s="246"/>
      <c r="CC5" s="248"/>
      <c r="CD5" s="245"/>
      <c r="CE5" s="246"/>
      <c r="CF5" s="248"/>
      <c r="CG5" s="245"/>
      <c r="CH5" s="246"/>
      <c r="CI5" s="248"/>
      <c r="CJ5" s="258"/>
      <c r="CK5" s="259"/>
      <c r="CL5" s="260"/>
      <c r="CM5" s="258"/>
      <c r="CN5" s="259"/>
      <c r="CO5" s="284"/>
      <c r="CP5" s="258"/>
      <c r="CQ5" s="259"/>
      <c r="CR5" s="284"/>
      <c r="CS5" s="258"/>
      <c r="CT5" s="259"/>
      <c r="CU5" s="284"/>
      <c r="CV5" s="258"/>
      <c r="CW5" s="259"/>
      <c r="CX5" s="284"/>
      <c r="CY5" s="258"/>
      <c r="CZ5" s="259"/>
      <c r="DA5" s="260"/>
      <c r="DB5" s="258"/>
      <c r="DC5" s="259"/>
      <c r="DD5" s="260"/>
      <c r="DE5" s="258"/>
      <c r="DF5" s="259"/>
      <c r="DG5" s="260"/>
      <c r="DH5" s="258"/>
      <c r="DI5" s="259"/>
      <c r="DJ5" s="260"/>
      <c r="DK5" s="258"/>
      <c r="DL5" s="259"/>
      <c r="DM5" s="260"/>
      <c r="DN5" s="258"/>
      <c r="DO5" s="259"/>
      <c r="DP5" s="260"/>
      <c r="DQ5" s="258"/>
      <c r="DR5" s="259"/>
      <c r="DS5" s="260"/>
      <c r="DT5" s="258"/>
      <c r="DU5" s="259"/>
      <c r="DV5" s="260"/>
      <c r="DW5" s="258"/>
      <c r="DX5" s="259"/>
      <c r="DY5" s="260"/>
      <c r="DZ5" s="258"/>
      <c r="EA5" s="259"/>
      <c r="EB5" s="260"/>
      <c r="EC5" s="258"/>
      <c r="ED5" s="259"/>
      <c r="EE5" s="260"/>
      <c r="EF5" s="258"/>
      <c r="EG5" s="259"/>
      <c r="EH5" s="260"/>
    </row>
    <row r="6" spans="1:143" ht="15.75" thickBot="1" x14ac:dyDescent="0.3">
      <c r="A6" s="1"/>
      <c r="B6" s="41" t="s">
        <v>1</v>
      </c>
      <c r="C6" s="255">
        <v>108</v>
      </c>
      <c r="D6" s="256"/>
      <c r="E6" s="248"/>
      <c r="F6" s="261">
        <v>129</v>
      </c>
      <c r="G6" s="262"/>
      <c r="H6" s="260"/>
      <c r="I6" s="255">
        <v>215</v>
      </c>
      <c r="J6" s="256"/>
      <c r="K6" s="257"/>
      <c r="L6" s="255">
        <v>137</v>
      </c>
      <c r="M6" s="256"/>
      <c r="N6" s="257"/>
      <c r="O6" s="255">
        <v>270</v>
      </c>
      <c r="P6" s="256"/>
      <c r="Q6" s="248"/>
      <c r="R6" s="255">
        <v>146</v>
      </c>
      <c r="S6" s="256"/>
      <c r="T6" s="248"/>
      <c r="U6" s="255">
        <v>40</v>
      </c>
      <c r="V6" s="256"/>
      <c r="W6" s="248"/>
      <c r="X6" s="255">
        <v>9</v>
      </c>
      <c r="Y6" s="256"/>
      <c r="Z6" s="248"/>
      <c r="AA6" s="255">
        <v>7</v>
      </c>
      <c r="AB6" s="256"/>
      <c r="AC6" s="248"/>
      <c r="AD6" s="255">
        <v>6</v>
      </c>
      <c r="AE6" s="256"/>
      <c r="AF6" s="248"/>
      <c r="AG6" s="255">
        <v>85</v>
      </c>
      <c r="AH6" s="256"/>
      <c r="AI6" s="248"/>
      <c r="AJ6" s="255">
        <v>5</v>
      </c>
      <c r="AK6" s="256"/>
      <c r="AL6" s="248"/>
      <c r="AM6" s="255">
        <v>473</v>
      </c>
      <c r="AN6" s="256"/>
      <c r="AO6" s="248"/>
      <c r="AP6" s="255">
        <v>125</v>
      </c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48"/>
      <c r="BI6" s="255"/>
      <c r="BJ6" s="256"/>
      <c r="BK6" s="248"/>
      <c r="BL6" s="255"/>
      <c r="BM6" s="256"/>
      <c r="BN6" s="248"/>
      <c r="BO6" s="255"/>
      <c r="BP6" s="256"/>
      <c r="BQ6" s="248"/>
      <c r="BR6" s="255"/>
      <c r="BS6" s="256"/>
      <c r="BT6" s="248"/>
      <c r="BU6" s="255"/>
      <c r="BV6" s="256"/>
      <c r="BW6" s="248"/>
      <c r="BX6" s="255"/>
      <c r="BY6" s="256"/>
      <c r="BZ6" s="248"/>
      <c r="CA6" s="255"/>
      <c r="CB6" s="256"/>
      <c r="CC6" s="248"/>
      <c r="CD6" s="255"/>
      <c r="CE6" s="256"/>
      <c r="CF6" s="248"/>
      <c r="CG6" s="255"/>
      <c r="CH6" s="256"/>
      <c r="CI6" s="248"/>
      <c r="CJ6" s="261"/>
      <c r="CK6" s="262"/>
      <c r="CL6" s="260"/>
      <c r="CM6" s="261"/>
      <c r="CN6" s="262"/>
      <c r="CO6" s="285"/>
      <c r="CP6" s="261"/>
      <c r="CQ6" s="262"/>
      <c r="CR6" s="285"/>
      <c r="CS6" s="261"/>
      <c r="CT6" s="262"/>
      <c r="CU6" s="285"/>
      <c r="CV6" s="261"/>
      <c r="CW6" s="262"/>
      <c r="CX6" s="285"/>
      <c r="CY6" s="261"/>
      <c r="CZ6" s="262"/>
      <c r="DA6" s="260"/>
      <c r="DB6" s="261"/>
      <c r="DC6" s="262"/>
      <c r="DD6" s="260"/>
      <c r="DE6" s="261"/>
      <c r="DF6" s="262"/>
      <c r="DG6" s="260"/>
      <c r="DH6" s="261"/>
      <c r="DI6" s="262"/>
      <c r="DJ6" s="260"/>
      <c r="DK6" s="261"/>
      <c r="DL6" s="262"/>
      <c r="DM6" s="260"/>
      <c r="DN6" s="261"/>
      <c r="DO6" s="262"/>
      <c r="DP6" s="260"/>
      <c r="DQ6" s="261"/>
      <c r="DR6" s="262"/>
      <c r="DS6" s="260"/>
      <c r="DT6" s="261"/>
      <c r="DU6" s="262"/>
      <c r="DV6" s="260"/>
      <c r="DW6" s="261"/>
      <c r="DX6" s="262"/>
      <c r="DY6" s="260"/>
      <c r="DZ6" s="261"/>
      <c r="EA6" s="262"/>
      <c r="EB6" s="260"/>
      <c r="EC6" s="261"/>
      <c r="ED6" s="262"/>
      <c r="EE6" s="260"/>
      <c r="EF6" s="261"/>
      <c r="EG6" s="262"/>
      <c r="EH6" s="260"/>
    </row>
    <row r="7" spans="1:143" ht="15.75" thickBot="1" x14ac:dyDescent="0.3">
      <c r="A7" s="1"/>
      <c r="B7" s="41" t="s">
        <v>5</v>
      </c>
      <c r="C7" s="263">
        <v>5</v>
      </c>
      <c r="D7" s="264"/>
      <c r="E7" s="265"/>
      <c r="F7" s="270">
        <v>5</v>
      </c>
      <c r="G7" s="271"/>
      <c r="H7" s="272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>
        <v>6</v>
      </c>
      <c r="S7" s="264"/>
      <c r="T7" s="265"/>
      <c r="U7" s="263">
        <v>4</v>
      </c>
      <c r="V7" s="264"/>
      <c r="W7" s="265"/>
      <c r="X7" s="263">
        <v>2</v>
      </c>
      <c r="Y7" s="264"/>
      <c r="Z7" s="265"/>
      <c r="AA7" s="263">
        <v>1</v>
      </c>
      <c r="AB7" s="264"/>
      <c r="AC7" s="265"/>
      <c r="AD7" s="263">
        <v>1</v>
      </c>
      <c r="AE7" s="264"/>
      <c r="AF7" s="265"/>
      <c r="AG7" s="263">
        <v>5</v>
      </c>
      <c r="AH7" s="264"/>
      <c r="AI7" s="265"/>
      <c r="AJ7" s="263">
        <v>1</v>
      </c>
      <c r="AK7" s="264"/>
      <c r="AL7" s="265"/>
      <c r="AM7" s="263">
        <v>8</v>
      </c>
      <c r="AN7" s="264"/>
      <c r="AO7" s="265"/>
      <c r="AP7" s="263">
        <v>6</v>
      </c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49"/>
      <c r="BI7" s="263"/>
      <c r="BJ7" s="264"/>
      <c r="BK7" s="265"/>
      <c r="BL7" s="263"/>
      <c r="BM7" s="264"/>
      <c r="BN7" s="265"/>
      <c r="BO7" s="263"/>
      <c r="BP7" s="264"/>
      <c r="BQ7" s="265"/>
      <c r="BR7" s="263"/>
      <c r="BS7" s="264"/>
      <c r="BT7" s="265"/>
      <c r="BU7" s="263"/>
      <c r="BV7" s="264"/>
      <c r="BW7" s="265"/>
      <c r="BX7" s="263"/>
      <c r="BY7" s="264"/>
      <c r="BZ7" s="265"/>
      <c r="CA7" s="263"/>
      <c r="CB7" s="264"/>
      <c r="CC7" s="265"/>
      <c r="CD7" s="263"/>
      <c r="CE7" s="264"/>
      <c r="CF7" s="265"/>
      <c r="CG7" s="263"/>
      <c r="CH7" s="264"/>
      <c r="CI7" s="265"/>
      <c r="CJ7" s="270"/>
      <c r="CK7" s="271"/>
      <c r="CL7" s="272"/>
      <c r="CM7" s="270"/>
      <c r="CN7" s="271"/>
      <c r="CO7" s="288"/>
      <c r="CP7" s="270"/>
      <c r="CQ7" s="271"/>
      <c r="CR7" s="288"/>
      <c r="CS7" s="270"/>
      <c r="CT7" s="271"/>
      <c r="CU7" s="288"/>
      <c r="CV7" s="270"/>
      <c r="CW7" s="271"/>
      <c r="CX7" s="288"/>
      <c r="CY7" s="270"/>
      <c r="CZ7" s="271"/>
      <c r="DA7" s="272"/>
      <c r="DB7" s="270"/>
      <c r="DC7" s="271"/>
      <c r="DD7" s="272"/>
      <c r="DE7" s="270"/>
      <c r="DF7" s="271"/>
      <c r="DG7" s="272"/>
      <c r="DH7" s="270"/>
      <c r="DI7" s="271"/>
      <c r="DJ7" s="272"/>
      <c r="DK7" s="270"/>
      <c r="DL7" s="271"/>
      <c r="DM7" s="272"/>
      <c r="DN7" s="270"/>
      <c r="DO7" s="271"/>
      <c r="DP7" s="272"/>
      <c r="DQ7" s="270"/>
      <c r="DR7" s="271"/>
      <c r="DS7" s="272"/>
      <c r="DT7" s="270"/>
      <c r="DU7" s="271"/>
      <c r="DV7" s="272"/>
      <c r="DW7" s="270"/>
      <c r="DX7" s="271"/>
      <c r="DY7" s="272"/>
      <c r="DZ7" s="270"/>
      <c r="EA7" s="271"/>
      <c r="EB7" s="272"/>
      <c r="EC7" s="270"/>
      <c r="ED7" s="271"/>
      <c r="EE7" s="272"/>
      <c r="EF7" s="270"/>
      <c r="EG7" s="271"/>
      <c r="EH7" s="272"/>
    </row>
    <row r="8" spans="1:143" ht="15.75" thickBot="1" x14ac:dyDescent="0.3">
      <c r="A8" s="58"/>
      <c r="B8" s="41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1.6</v>
      </c>
      <c r="AH8" s="262"/>
      <c r="AI8" s="260"/>
      <c r="AJ8" s="255">
        <v>1</v>
      </c>
      <c r="AK8" s="256"/>
      <c r="AL8" s="248"/>
      <c r="AM8" s="261">
        <v>1.8</v>
      </c>
      <c r="AN8" s="262"/>
      <c r="AO8" s="260"/>
      <c r="AP8" s="261">
        <v>1.8</v>
      </c>
      <c r="AQ8" s="262"/>
      <c r="AR8" s="260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59"/>
      <c r="BI8" s="255"/>
      <c r="BJ8" s="256"/>
      <c r="BK8" s="248"/>
      <c r="BL8" s="255"/>
      <c r="BM8" s="256"/>
      <c r="BN8" s="248"/>
      <c r="BO8" s="255"/>
      <c r="BP8" s="256"/>
      <c r="BQ8" s="248"/>
      <c r="BR8" s="255"/>
      <c r="BS8" s="256"/>
      <c r="BT8" s="248"/>
      <c r="BU8" s="255"/>
      <c r="BV8" s="256"/>
      <c r="BW8" s="248"/>
      <c r="BX8" s="255"/>
      <c r="BY8" s="256"/>
      <c r="BZ8" s="248"/>
      <c r="CA8" s="255"/>
      <c r="CB8" s="256"/>
      <c r="CC8" s="248"/>
      <c r="CD8" s="255"/>
      <c r="CE8" s="256"/>
      <c r="CF8" s="248"/>
      <c r="CG8" s="255"/>
      <c r="CH8" s="256"/>
      <c r="CI8" s="248"/>
      <c r="CJ8" s="255"/>
      <c r="CK8" s="256"/>
      <c r="CL8" s="248"/>
      <c r="CM8" s="261"/>
      <c r="CN8" s="262"/>
      <c r="CO8" s="285"/>
      <c r="CP8" s="261"/>
      <c r="CQ8" s="262"/>
      <c r="CR8" s="285"/>
      <c r="CS8" s="261"/>
      <c r="CT8" s="262"/>
      <c r="CU8" s="285"/>
      <c r="CV8" s="261"/>
      <c r="CW8" s="262"/>
      <c r="CX8" s="285"/>
      <c r="CY8" s="261"/>
      <c r="CZ8" s="262"/>
      <c r="DA8" s="260"/>
      <c r="DB8" s="261"/>
      <c r="DC8" s="262"/>
      <c r="DD8" s="260"/>
      <c r="DE8" s="261"/>
      <c r="DF8" s="262"/>
      <c r="DG8" s="260"/>
      <c r="DH8" s="261"/>
      <c r="DI8" s="262"/>
      <c r="DJ8" s="260"/>
      <c r="DK8" s="261"/>
      <c r="DL8" s="262"/>
      <c r="DM8" s="260"/>
      <c r="DN8" s="261"/>
      <c r="DO8" s="262"/>
      <c r="DP8" s="260"/>
      <c r="DQ8" s="261"/>
      <c r="DR8" s="262"/>
      <c r="DS8" s="260"/>
      <c r="DT8" s="261"/>
      <c r="DU8" s="262"/>
      <c r="DV8" s="260"/>
      <c r="DW8" s="261"/>
      <c r="DX8" s="262"/>
      <c r="DY8" s="260"/>
      <c r="DZ8" s="261"/>
      <c r="EA8" s="262"/>
      <c r="EB8" s="260"/>
      <c r="EC8" s="261"/>
      <c r="ED8" s="262"/>
      <c r="EE8" s="260"/>
      <c r="EF8" s="261"/>
      <c r="EG8" s="262"/>
      <c r="EH8" s="260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74" t="s">
        <v>8</v>
      </c>
      <c r="EK9" s="274"/>
      <c r="EL9" s="274"/>
      <c r="EM9" s="72" t="s">
        <v>9</v>
      </c>
    </row>
    <row r="10" spans="1:143" ht="15.75" customHeight="1" thickBot="1" x14ac:dyDescent="0.3">
      <c r="A10" s="5">
        <v>1</v>
      </c>
      <c r="B10" s="31" t="s">
        <v>23</v>
      </c>
      <c r="C10" s="11">
        <v>49</v>
      </c>
      <c r="D10" s="182">
        <f ca="1">IF(C10&gt;0,(INDIRECT(ADDRESS(C10,$C$7,,,"ТаблицаСоответствия"))+E10)*$C$8,0)</f>
        <v>18</v>
      </c>
      <c r="E10" s="35"/>
      <c r="F10" s="11"/>
      <c r="G10" s="182">
        <f ca="1">IF(F10&gt;0,(INDIRECT(ADDRESS(F10,$F$7,,,"ТаблицаСоответствия"))+H10)*$F$8,0)</f>
        <v>0</v>
      </c>
      <c r="H10" s="35"/>
      <c r="I10" s="11">
        <v>37</v>
      </c>
      <c r="J10" s="182">
        <f ca="1">IF(I10&gt;0,(INDIRECT(ADDRESS(I10,$I$7,,,"ТаблицаСоответствия"))+K10)*$I$8,0)</f>
        <v>126</v>
      </c>
      <c r="K10" s="35"/>
      <c r="L10" s="11">
        <v>46</v>
      </c>
      <c r="M10" s="182">
        <f ca="1">IF(L10&gt;0,(INDIRECT(ADDRESS(L10,$L$7,,,"ТаблицаСоответствия"))+N10)*$L$8,0)</f>
        <v>68.400000000000006</v>
      </c>
      <c r="N10" s="35"/>
      <c r="O10" s="11">
        <v>64</v>
      </c>
      <c r="P10" s="182">
        <f ca="1">IF(O10&gt;0,(INDIRECT(ADDRESS(O10,$O$7,,,"ТаблицаСоответствия"))+Q10)*$O$8,0)</f>
        <v>97.2</v>
      </c>
      <c r="Q10" s="35"/>
      <c r="R10" s="11">
        <v>29</v>
      </c>
      <c r="S10" s="182">
        <f ca="1">IF(R10&gt;0,(INDIRECT(ADDRESS(R10,$R$7,,,"ТаблицаСоответствия"))+T10)*$R$8,0)</f>
        <v>97.2</v>
      </c>
      <c r="T10" s="35"/>
      <c r="U10" s="11">
        <v>6</v>
      </c>
      <c r="V10" s="182">
        <f ca="1">IF(U10&gt;0,(INDIRECT(ADDRESS(U10,$U$7,,,"ТаблицаСоответствия"))+W10)*$U$8,0)</f>
        <v>99.2</v>
      </c>
      <c r="W10" s="35"/>
      <c r="X10" s="11">
        <v>1</v>
      </c>
      <c r="Y10" s="182">
        <f ca="1">IF(X10&gt;0,(INDIRECT(ADDRESS(X10,$X$7,,,"ТаблицаСоответствия"))+Z10)*$X$8,0)</f>
        <v>47.599999999999994</v>
      </c>
      <c r="Z10" s="35"/>
      <c r="AA10" s="11">
        <v>1</v>
      </c>
      <c r="AB10" s="182">
        <f ca="1">IF(AA10&gt;0,(INDIRECT(ADDRESS(AA10,$AA$7,,,"ТаблицаСоответствия"))+AC10)*$AA$8,0)</f>
        <v>16.799999999999997</v>
      </c>
      <c r="AC10" s="35"/>
      <c r="AD10" s="11"/>
      <c r="AE10" s="182">
        <f ca="1">IF(AD10&gt;0,(INDIRECT(ADDRESS(AD10,$AD$7,,,"ТаблицаСоответствия"))+AF10)*$AD$8,0)</f>
        <v>0</v>
      </c>
      <c r="AF10" s="35"/>
      <c r="AG10" s="11"/>
      <c r="AH10" s="182">
        <f ca="1">IF(AG10&gt;0,(INDIRECT(ADDRESS(AG10,$AG$7,,,"ТаблицаСоответствия"))+AI10)*$AG$8,0)</f>
        <v>0</v>
      </c>
      <c r="AI10" s="35"/>
      <c r="AJ10" s="11"/>
      <c r="AK10" s="182">
        <f ca="1">IF(AJ10&gt;0,(INDIRECT(ADDRESS(AJ10,$AJ$7,,,"ТаблицаСоответствия"))+AL10)*$AJ$8,0)</f>
        <v>0</v>
      </c>
      <c r="AL10" s="35"/>
      <c r="AM10" s="11"/>
      <c r="AN10" s="182">
        <f ca="1">IF(AM10&gt;0,(INDIRECT(ADDRESS(AM10,$AM$7,,,"ТаблицаСоответствия"))+AO10)*$AM$8,0)</f>
        <v>0</v>
      </c>
      <c r="AO10" s="35"/>
      <c r="AP10" s="11"/>
      <c r="AQ10" s="182">
        <f ca="1">IF(AP10&gt;0,(INDIRECT(ADDRESS(AP10,$AP$7,,,"ТаблицаСоответствия"))+AR10)*$AP$8,0)</f>
        <v>0</v>
      </c>
      <c r="AR10" s="35"/>
      <c r="AS10" s="11"/>
      <c r="AT10" s="182">
        <f ca="1">IF(AS10&gt;0,(INDIRECT(ADDRESS(AS10,$AS$7,,,"ТаблицаСоответствия"))+AU10)*$AS$8,0)</f>
        <v>0</v>
      </c>
      <c r="AU10" s="35"/>
      <c r="AV10" s="11"/>
      <c r="AW10" s="29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29">
        <f ca="1">IF(BB10&gt;0,ROUND((INDIRECT(ADDRESS(BB10,$BB$7,,,"ТаблицаСоответствия"))+BD10)*$BB$8,0),)</f>
        <v>0</v>
      </c>
      <c r="BD10" s="35"/>
      <c r="BE10" s="11"/>
      <c r="BF10" s="29">
        <f ca="1">IF(BE10&gt;0,ROUND((INDIRECT(ADDRESS(BE10,$BE$7,,,"ТаблицаСоответствия"))+BG10)*$BE$8,0),)</f>
        <v>0</v>
      </c>
      <c r="BG10" s="35"/>
      <c r="BH10" s="50">
        <f ca="1">SUM(D10,G10,Y10,AB10,AE10,AW10,BC10,J10,M10,P10,S10,V10,AH10,AK10,AN10,AQ10,AT10,AZ10,BF10)</f>
        <v>570.4</v>
      </c>
      <c r="BI10" s="11"/>
      <c r="BJ10" s="29">
        <f ca="1">IF(BI10&gt;0,ROUND((INDIRECT(ADDRESS(BI10,$BI$7,,,"ТаблицаСоответствия"))+BK10)*$BI$8,0),)</f>
        <v>0</v>
      </c>
      <c r="BK10" s="35"/>
      <c r="BL10" s="11"/>
      <c r="BM10" s="29">
        <f ca="1">IF(BL10&gt;0,ROUND((INDIRECT(ADDRESS(BL10,$BL$7,,,"ТаблицаСоответствия"))+BN10)*$BL$8,0),)</f>
        <v>0</v>
      </c>
      <c r="BN10" s="35"/>
      <c r="BO10" s="11"/>
      <c r="BP10" s="29">
        <f ca="1">IF(BO10&gt;0,ROUND((INDIRECT(ADDRESS(BO10,$BO$7,,,"ТаблицаСоответствия"))+BQ10)*$BO$8,0),)</f>
        <v>0</v>
      </c>
      <c r="BQ10" s="35"/>
      <c r="BR10" s="11"/>
      <c r="BS10" s="29">
        <f ca="1">IF(BR10&gt;0,ROUND((INDIRECT(ADDRESS(BR10,$BR$7,,,"ТаблицаСоответствия"))+BT10)*$BR$8,0),)</f>
        <v>0</v>
      </c>
      <c r="BT10" s="35"/>
      <c r="BU10" s="11"/>
      <c r="BV10" s="29">
        <f ca="1">IF(BU10&gt;0,ROUND((INDIRECT(ADDRESS(BU10,$BU$7,,,"ТаблицаСоответствия"))+BW10)*$BU$8,0),)</f>
        <v>0</v>
      </c>
      <c r="BW10" s="35"/>
      <c r="BX10" s="11"/>
      <c r="BY10" s="29">
        <f ca="1">IF(BX10&gt;0,ROUND((INDIRECT(ADDRESS(BX10,$BX$7,,,"ТаблицаСоответствия"))+BZ10)*$BX$8,0),)</f>
        <v>0</v>
      </c>
      <c r="BZ10" s="35"/>
      <c r="CA10" s="11"/>
      <c r="CB10" s="29">
        <f ca="1">IF(CA10&gt;0,ROUND((INDIRECT(ADDRESS(CA10,$CA$7,,,"ТаблицаСоответствия"))+CC10)*$CA$8,0),)</f>
        <v>0</v>
      </c>
      <c r="CC10" s="35"/>
      <c r="CD10" s="11"/>
      <c r="CE10" s="29">
        <f ca="1">IF(CD10&gt;0,ROUND((INDIRECT(ADDRESS(CD10,$CD$7,,,"ТаблицаСоответствия"))+CF10)*$CD$8,0),)</f>
        <v>0</v>
      </c>
      <c r="CF10" s="35"/>
      <c r="CG10" s="11"/>
      <c r="CH10" s="29">
        <f ca="1">IF(CG10&gt;0,ROUND((INDIRECT(ADDRESS(CG10,$CG$7,,,"ТаблицаСоответствия"))+CI10)*$CG$8,0),)</f>
        <v>0</v>
      </c>
      <c r="CI10" s="35"/>
      <c r="CJ10" s="11"/>
      <c r="CK10" s="7">
        <f ca="1">IF(CJ10&gt;0,ROUND((INDIRECT(ADDRESS(CJ10,$CJ$7,,,"ТаблицаСоответствия"))+CL10)*$CJ$8,0),)</f>
        <v>0</v>
      </c>
      <c r="CL10" s="8"/>
      <c r="CM10" s="11"/>
      <c r="CN10" s="7">
        <f ca="1">IF(CM10&gt;0,ROUND((INDIRECT(ADDRESS(CM10,$CM$7,,,"ТаблицаСоответствия"))+CO10)*$CM$8,0),)</f>
        <v>0</v>
      </c>
      <c r="CO10" s="8"/>
      <c r="CP10" s="11"/>
      <c r="CQ10" s="7">
        <f ca="1">IF(CP10&gt;0,ROUND((INDIRECT(ADDRESS(CP10,$CP$7,,,"ТаблицаСоответствия"))+CR10)*$CP$8,0),)</f>
        <v>0</v>
      </c>
      <c r="CR10" s="8"/>
      <c r="CS10" s="11"/>
      <c r="CT10" s="7">
        <f ca="1">IF(CS10&gt;0,ROUND((INDIRECT(ADDRESS(CS10,$CS$7,,,"ТаблицаСоответствия"))+CU10)*$CS$8,0),)</f>
        <v>0</v>
      </c>
      <c r="CU10" s="8"/>
      <c r="CV10" s="11"/>
      <c r="CW10" s="7">
        <f ca="1">IF(CV10&gt;0,ROUND((INDIRECT(ADDRESS(CV10,$CV$7,,,"ТаблицаСоответствия"))+CX10)*$CV$8,0),)</f>
        <v>0</v>
      </c>
      <c r="CX10" s="8"/>
      <c r="CY10" s="11"/>
      <c r="CZ10" s="7">
        <f ca="1">IF(CY10&gt;0,ROUND((INDIRECT(ADDRESS(CY10,$CY$7,,,"ТаблицаСоответствия"))+DA10)*$CY$8,0),)</f>
        <v>0</v>
      </c>
      <c r="DA10" s="8"/>
      <c r="DB10" s="11"/>
      <c r="DC10" s="7">
        <f ca="1">IF(DB10&gt;0,ROUND((INDIRECT(ADDRESS(DB10,$DB$7,,,"ТаблицаСоответствия"))+DD10)*$DB$8,0),)</f>
        <v>0</v>
      </c>
      <c r="DD10" s="8"/>
      <c r="DE10" s="11"/>
      <c r="DF10" s="7">
        <f ca="1">IF(DE10&gt;0,ROUND((INDIRECT(ADDRESS(DE10,$DE$7,,,"ТаблицаСоответствия"))+DG10)*$DE$8,0),)</f>
        <v>0</v>
      </c>
      <c r="DG10" s="8"/>
      <c r="DH10" s="11"/>
      <c r="DI10" s="7">
        <f ca="1">IF(DH10&gt;0,ROUND((INDIRECT(ADDRESS(DH10,$DH$7,,,"ТаблицаСоответствия"))+DJ10)*$DH$8,0),)</f>
        <v>0</v>
      </c>
      <c r="DJ10" s="8"/>
      <c r="DK10" s="11"/>
      <c r="DL10" s="7">
        <f ca="1">IF(DK10&gt;0,ROUND((INDIRECT(ADDRESS(DK10,$DK$7,,,"ТаблицаСоответствия"))+DM10)*$DK$8,0),)</f>
        <v>0</v>
      </c>
      <c r="DM10" s="8"/>
      <c r="DN10" s="11"/>
      <c r="DO10" s="7">
        <f ca="1">IF(DN10&gt;0,ROUND((INDIRECT(ADDRESS(DN10,$DN$7,,,"ТаблицаСоответствия"))+DP10)*$DN$8,0),)</f>
        <v>0</v>
      </c>
      <c r="DP10" s="8"/>
      <c r="DQ10" s="11"/>
      <c r="DR10" s="7">
        <f ca="1">IF(DQ10&gt;0,ROUND((INDIRECT(ADDRESS(DQ10,$DQ$7,,,"ТаблицаСоответствия"))+DS10)*$DQ$8,0),)</f>
        <v>0</v>
      </c>
      <c r="DS10" s="8"/>
      <c r="DT10" s="11"/>
      <c r="DU10" s="7">
        <f ca="1">IF(DT10&gt;0,ROUND((INDIRECT(ADDRESS(DT10,$DT$7,,,"ТаблицаСоответствия"))+DV10)*$DT$8,0),)</f>
        <v>0</v>
      </c>
      <c r="DV10" s="8"/>
      <c r="DW10" s="11"/>
      <c r="DX10" s="7">
        <f ca="1">IF(DW10&gt;0,ROUND((INDIRECT(ADDRESS(DW10,$DW$7,,,"ТаблицаСоответствия"))+DY10)*$DW$8,0),)</f>
        <v>0</v>
      </c>
      <c r="DY10" s="8"/>
      <c r="DZ10" s="11"/>
      <c r="EA10" s="7">
        <f ca="1">IF(DZ10&gt;0,ROUND((INDIRECT(ADDRESS(DZ10,$DZ$7,,,"ТаблицаСоответствия"))+EB10)*$DZ$8,0),)</f>
        <v>0</v>
      </c>
      <c r="EB10" s="8"/>
      <c r="EC10" s="11"/>
      <c r="ED10" s="7">
        <f ca="1">IF(EC10&gt;0,ROUND((INDIRECT(ADDRESS(EC10,$EC$7,,,"ТаблицаСоответствия"))+EE10)*$EC$8,0),)</f>
        <v>0</v>
      </c>
      <c r="EE10" s="8"/>
      <c r="EF10" s="11"/>
      <c r="EG10" s="7">
        <f ca="1">IF(EF10&gt;0,ROUND((INDIRECT(ADDRESS(EF10,$EF$7,,,"ТаблицаСоответствия"))+EH10)*$EF$8,0),)</f>
        <v>0</v>
      </c>
      <c r="EH10" s="8"/>
      <c r="EI10" s="169">
        <f ca="1">SUM(EG10,DI10,DL10,BJ10,BM10,BP10,BH10,BS10,BV10,BY10,CB10,CE10,CH10,CN10,CQ10,CT10,CW10,CZ10,DC10,DF10,CK10,DO10,DR10,DU10,DX10,EA10,ED10,)</f>
        <v>570.4</v>
      </c>
      <c r="EJ10" s="275" t="str">
        <f t="shared" ref="EJ10:EJ23" si="0">B10</f>
        <v>Сулейменов Рустам - Лупинос Миланья</v>
      </c>
      <c r="EK10" s="276"/>
      <c r="EL10" s="277"/>
      <c r="EM10" s="14">
        <f t="shared" ref="EM10:EM25" ca="1" si="1">IF(EI10&gt;0,RANK(EI10,$EI$10:$EI$34),0)</f>
        <v>1</v>
      </c>
    </row>
    <row r="11" spans="1:143" ht="15.75" customHeight="1" thickBot="1" x14ac:dyDescent="0.3">
      <c r="A11" s="5">
        <f t="shared" ref="A11:A27" si="2">A10+1</f>
        <v>2</v>
      </c>
      <c r="B11" s="3" t="s">
        <v>16</v>
      </c>
      <c r="C11" s="12"/>
      <c r="D11" s="182">
        <f ca="1">IF(C11&gt;0,(INDIRECT(ADDRESS(C11,$C$7,,,"ТаблицаСоответствия"))+E11)*$C$8,0)</f>
        <v>0</v>
      </c>
      <c r="E11" s="32"/>
      <c r="F11" s="12"/>
      <c r="G11" s="182">
        <f ca="1">IF(F11&gt;0,(INDIRECT(ADDRESS(F11,$F$7,,,"ТаблицаСоответствия"))+H11)*$F$8,0)</f>
        <v>0</v>
      </c>
      <c r="H11" s="32"/>
      <c r="I11" s="12"/>
      <c r="J11" s="182">
        <f ca="1">IF(I11&gt;0,(INDIRECT(ADDRESS(I11,$I$7,,,"ТаблицаСоответствия"))+K11)*$I$8,0)</f>
        <v>0</v>
      </c>
      <c r="K11" s="32"/>
      <c r="L11" s="12">
        <v>79</v>
      </c>
      <c r="M11" s="182">
        <f ca="1">IF(L11&gt;0,(INDIRECT(ADDRESS(L11,$L$7,,,"ТаблицаСоответствия"))+N11)*$L$8,0)</f>
        <v>39.6</v>
      </c>
      <c r="N11" s="32"/>
      <c r="O11" s="12">
        <v>136</v>
      </c>
      <c r="P11" s="182">
        <f ca="1">IF(O11&gt;0,(INDIRECT(ADDRESS(O11,$O$7,,,"ТаблицаСоответствия"))+Q11)*$O$8,0)</f>
        <v>46.800000000000004</v>
      </c>
      <c r="Q11" s="32"/>
      <c r="R11" s="12"/>
      <c r="S11" s="182">
        <f ca="1">IF(R11&gt;0,(INDIRECT(ADDRESS(R11,$R$7,,,"ТаблицаСоответствия"))+T11)*$R$8,0)</f>
        <v>0</v>
      </c>
      <c r="T11" s="32"/>
      <c r="U11" s="12">
        <v>20</v>
      </c>
      <c r="V11" s="182">
        <f ca="1">IF(U11&gt;0,(INDIRECT(ADDRESS(U11,$U$7,,,"ТаблицаСоответствия"))+W11)*$U$8,0)</f>
        <v>35.200000000000003</v>
      </c>
      <c r="W11" s="32"/>
      <c r="X11" s="12">
        <v>4</v>
      </c>
      <c r="Y11" s="182">
        <f ca="1">IF(X11&gt;0,(INDIRECT(ADDRESS(X11,$X$7,,,"ТаблицаСоответствия"))+Z11)*$X$8,0)</f>
        <v>30.799999999999997</v>
      </c>
      <c r="Z11" s="32"/>
      <c r="AA11" s="12">
        <v>2</v>
      </c>
      <c r="AB11" s="182">
        <f ca="1">IF(AA11&gt;0,(INDIRECT(ADDRESS(AA11,$AA$7,,,"ТаблицаСоответствия"))+AC11)*$AA$8,0)</f>
        <v>14</v>
      </c>
      <c r="AC11" s="32"/>
      <c r="AD11" s="12">
        <v>1</v>
      </c>
      <c r="AE11" s="182">
        <f ca="1">IF(AD11&gt;0,(INDIRECT(ADDRESS(AD11,$AD$7,,,"ТаблицаСоответствия"))+AF11)*$AD$8,0)</f>
        <v>14.399999999999999</v>
      </c>
      <c r="AF11" s="32"/>
      <c r="AG11" s="12"/>
      <c r="AH11" s="182">
        <f ca="1">IF(AG11&gt;0,(INDIRECT(ADDRESS(AG11,$AG$7,,,"ТаблицаСоответствия"))+AI11)*$AG$8,0)</f>
        <v>0</v>
      </c>
      <c r="AI11" s="32"/>
      <c r="AJ11" s="12">
        <v>2</v>
      </c>
      <c r="AK11" s="182">
        <f ca="1">IF(AJ11&gt;0,(INDIRECT(ADDRESS(AJ11,$AJ$7,,,"ТаблицаСоответствия"))+AL11)*$AJ$8,0)</f>
        <v>10</v>
      </c>
      <c r="AL11" s="32"/>
      <c r="AM11" s="12">
        <v>305</v>
      </c>
      <c r="AN11" s="182">
        <f ca="1">IF(AM11&gt;0,(INDIRECT(ADDRESS(AM11,$AM$7,,,"ТаблицаСоответствия"))+AO11)*$AM$8,0)</f>
        <v>18</v>
      </c>
      <c r="AO11" s="32"/>
      <c r="AP11" s="12"/>
      <c r="AQ11" s="182">
        <f ca="1">IF(AP11&gt;0,(INDIRECT(ADDRESS(AP11,$AP$7,,,"ТаблицаСоответствия"))+AR11)*$AP$8,0)</f>
        <v>0</v>
      </c>
      <c r="AR11" s="32"/>
      <c r="AS11" s="12"/>
      <c r="AT11" s="182">
        <f ca="1">IF(AS11&gt;0,(INDIRECT(ADDRESS(AS11,$AS$7,,,"ТаблицаСоответствия"))+AU11)*$AS$8,0)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50">
        <f ca="1">SUM(D11,G11,Y11,AB11,AE11,AW11,BC11,J11,M11,P11,S11,V11,AH11,AK11,AN11,AQ11,AT11,AZ11,BF11)</f>
        <v>208.8</v>
      </c>
      <c r="BI11" s="12"/>
      <c r="BJ11" s="29">
        <f ca="1">IF(BI11&gt;0,ROUND((INDIRECT(ADDRESS(BI11,$BI$7,,,"ТаблицаСоответствия"))+BK11)*$BI$8,0),)</f>
        <v>0</v>
      </c>
      <c r="BK11" s="32"/>
      <c r="BL11" s="12"/>
      <c r="BM11" s="29">
        <f ca="1">IF(BL11&gt;0,ROUND((INDIRECT(ADDRESS(BL11,$BL$7,,,"ТаблицаСоответствия"))+BN11)*$BL$8,0),)</f>
        <v>0</v>
      </c>
      <c r="BN11" s="32"/>
      <c r="BO11" s="12"/>
      <c r="BP11" s="29">
        <f ca="1">IF(BO11&gt;0,ROUND((INDIRECT(ADDRESS(BO11,$BO$7,,,"ТаблицаСоответствия"))+BQ11)*$BO$8,0),)</f>
        <v>0</v>
      </c>
      <c r="BQ11" s="32"/>
      <c r="BR11" s="12"/>
      <c r="BS11" s="29">
        <f ca="1">IF(BR11&gt;0,ROUND((INDIRECT(ADDRESS(BR11,$BR$7,,,"ТаблицаСоответствия"))+BT11)*$BR$8,0),)</f>
        <v>0</v>
      </c>
      <c r="BT11" s="32"/>
      <c r="BU11" s="12"/>
      <c r="BV11" s="29">
        <f ca="1">IF(BU11&gt;0,ROUND((INDIRECT(ADDRESS(BU11,$BU$7,,,"ТаблицаСоответствия"))+BW11)*$BU$8,0),)</f>
        <v>0</v>
      </c>
      <c r="BW11" s="32"/>
      <c r="BX11" s="12"/>
      <c r="BY11" s="29">
        <f ca="1">IF(BX11&gt;0,ROUND((INDIRECT(ADDRESS(BX11,$BX$7,,,"ТаблицаСоответствия"))+BZ11)*$BX$8,0),)</f>
        <v>0</v>
      </c>
      <c r="BZ11" s="32"/>
      <c r="CA11" s="12"/>
      <c r="CB11" s="29">
        <f ca="1">IF(CA11&gt;0,ROUND((INDIRECT(ADDRESS(CA11,$CA$7,,,"ТаблицаСоответствия"))+CC11)*$CA$8,0),)</f>
        <v>0</v>
      </c>
      <c r="CC11" s="32"/>
      <c r="CD11" s="12"/>
      <c r="CE11" s="29">
        <f ca="1">IF(CD11&gt;0,ROUND((INDIRECT(ADDRESS(CD11,$CD$7,,,"ТаблицаСоответствия"))+CF11)*$CD$8,0),)</f>
        <v>0</v>
      </c>
      <c r="CF11" s="32"/>
      <c r="CG11" s="12"/>
      <c r="CH11" s="29">
        <f ca="1">IF(CG11&gt;0,ROUND((INDIRECT(ADDRESS(CG11,$CG$7,,,"ТаблицаСоответствия"))+CI11)*$CG$8,0),)</f>
        <v>0</v>
      </c>
      <c r="CI11" s="32"/>
      <c r="CJ11" s="12"/>
      <c r="CK11" s="7">
        <f ca="1">IF(CJ11&gt;0,ROUND((INDIRECT(ADDRESS(CJ11,$CJ$7,,,"ТаблицаСоответствия"))+CL11)*$CJ$8,0),)</f>
        <v>0</v>
      </c>
      <c r="CL11" s="9"/>
      <c r="CM11" s="11"/>
      <c r="CN11" s="7">
        <f ca="1">IF(CM11&gt;0,ROUND((INDIRECT(ADDRESS(CM11,$CM$7,,,"ТаблицаСоответствия"))+CO11)*$CM$8,0),)</f>
        <v>0</v>
      </c>
      <c r="CO11" s="9"/>
      <c r="CP11" s="11"/>
      <c r="CQ11" s="7">
        <f ca="1">IF(CP11&gt;0,ROUND((INDIRECT(ADDRESS(CP11,$CP$7,,,"ТаблицаСоответствия"))+CR11)*$CP$8,0),)</f>
        <v>0</v>
      </c>
      <c r="CR11" s="9"/>
      <c r="CS11" s="11"/>
      <c r="CT11" s="7">
        <f ca="1">IF(CS11&gt;0,ROUND((INDIRECT(ADDRESS(CS11,$CS$7,,,"ТаблицаСоответствия"))+CU11)*$CS$8,0),)</f>
        <v>0</v>
      </c>
      <c r="CU11" s="9"/>
      <c r="CV11" s="11"/>
      <c r="CW11" s="7">
        <f ca="1">IF(CV11&gt;0,ROUND((INDIRECT(ADDRESS(CV11,$CV$7,,,"ТаблицаСоответствия"))+CX11)*$CV$8,0),)</f>
        <v>0</v>
      </c>
      <c r="CX11" s="9"/>
      <c r="CY11" s="11"/>
      <c r="CZ11" s="7">
        <f ca="1">IF(CY11&gt;0,ROUND((INDIRECT(ADDRESS(CY11,$CY$7,,,"ТаблицаСоответствия"))+DA11)*$CY$8,0),)</f>
        <v>0</v>
      </c>
      <c r="DA11" s="9"/>
      <c r="DB11" s="11"/>
      <c r="DC11" s="7">
        <f ca="1">IF(DB11&gt;0,ROUND((INDIRECT(ADDRESS(DB11,$DB$7,,,"ТаблицаСоответствия"))+DD11)*$DB$8,0),)</f>
        <v>0</v>
      </c>
      <c r="DD11" s="9"/>
      <c r="DE11" s="11"/>
      <c r="DF11" s="7">
        <f ca="1">IF(DE11&gt;0,ROUND((INDIRECT(ADDRESS(DE11,$DE$7,,,"ТаблицаСоответствия"))+DG11)*$DE$8,0),)</f>
        <v>0</v>
      </c>
      <c r="DG11" s="9"/>
      <c r="DH11" s="11"/>
      <c r="DI11" s="7">
        <f ca="1">IF(DH11&gt;0,ROUND((INDIRECT(ADDRESS(DH11,$DH$7,,,"ТаблицаСоответствия"))+DJ11)*$DH$8,0),)</f>
        <v>0</v>
      </c>
      <c r="DJ11" s="9"/>
      <c r="DK11" s="11"/>
      <c r="DL11" s="7">
        <f ca="1">IF(DK11&gt;0,ROUND((INDIRECT(ADDRESS(DK11,$DK$7,,,"ТаблицаСоответствия"))+DM11)*$DK$8,0),)</f>
        <v>0</v>
      </c>
      <c r="DM11" s="9"/>
      <c r="DN11" s="11"/>
      <c r="DO11" s="7">
        <f ca="1">IF(DN11&gt;0,ROUND((INDIRECT(ADDRESS(DN11,$DN$7,,,"ТаблицаСоответствия"))+DP11)*$DN$8,0),)</f>
        <v>0</v>
      </c>
      <c r="DP11" s="9"/>
      <c r="DQ11" s="11"/>
      <c r="DR11" s="7">
        <f ca="1">IF(DQ11&gt;0,ROUND((INDIRECT(ADDRESS(DQ11,$DQ$7,,,"ТаблицаСоответствия"))+DS11)*$DQ$8,0),)</f>
        <v>0</v>
      </c>
      <c r="DS11" s="9"/>
      <c r="DT11" s="11"/>
      <c r="DU11" s="7">
        <f ca="1">IF(DT11&gt;0,ROUND((INDIRECT(ADDRESS(DT11,$DT$7,,,"ТаблицаСоответствия"))+DV11)*$DT$8,0),)</f>
        <v>0</v>
      </c>
      <c r="DV11" s="9"/>
      <c r="DW11" s="11"/>
      <c r="DX11" s="7">
        <f ca="1">IF(DW11&gt;0,ROUND((INDIRECT(ADDRESS(DW11,$DW$7,,,"ТаблицаСоответствия"))+DY11)*$DW$8,0),)</f>
        <v>0</v>
      </c>
      <c r="DY11" s="9"/>
      <c r="DZ11" s="11"/>
      <c r="EA11" s="7">
        <f ca="1">IF(DZ11&gt;0,ROUND((INDIRECT(ADDRESS(DZ11,$DZ$7,,,"ТаблицаСоответствия"))+EB11)*$DZ$8,0),)</f>
        <v>0</v>
      </c>
      <c r="EB11" s="9"/>
      <c r="EC11" s="11"/>
      <c r="ED11" s="7">
        <f ca="1">IF(EC11&gt;0,ROUND((INDIRECT(ADDRESS(EC11,$EC$7,,,"ТаблицаСоответствия"))+EE11)*$EC$8,0),)</f>
        <v>0</v>
      </c>
      <c r="EE11" s="9"/>
      <c r="EF11" s="11"/>
      <c r="EG11" s="7">
        <f ca="1">IF(EF11&gt;0,ROUND((INDIRECT(ADDRESS(EF11,$EF$7,,,"ТаблицаСоответствия"))+EH11)*$EF$8,0),)</f>
        <v>0</v>
      </c>
      <c r="EH11" s="9"/>
      <c r="EI11" s="169">
        <f ca="1">SUM(EG11,DI11,DL11,BJ11,BM11,BP11,BH11,BS11,BV11,BY11,CB11,CE11,CH11,CN11,CQ11,CT11,CW11,CZ11,DC11,DF11,CK11,DO11,DR11,DU11,DX11,EA11,ED11,)</f>
        <v>208.8</v>
      </c>
      <c r="EJ11" s="275" t="str">
        <f t="shared" si="0"/>
        <v>Зеленовский Иван - Долгова Полина</v>
      </c>
      <c r="EK11" s="276"/>
      <c r="EL11" s="277"/>
      <c r="EM11" s="14">
        <f t="shared" ca="1" si="1"/>
        <v>2</v>
      </c>
    </row>
    <row r="12" spans="1:143" ht="15.75" thickBot="1" x14ac:dyDescent="0.3">
      <c r="A12" s="5">
        <f t="shared" si="2"/>
        <v>3</v>
      </c>
      <c r="B12" s="43" t="s">
        <v>14</v>
      </c>
      <c r="C12" s="12"/>
      <c r="D12" s="182">
        <f ca="1">IF(C12&gt;0,(INDIRECT(ADDRESS(C12,$C$7,,,"ТаблицаСоответствия"))+E12)*$C$8,0)</f>
        <v>0</v>
      </c>
      <c r="E12" s="32"/>
      <c r="F12" s="12"/>
      <c r="G12" s="182">
        <f ca="1">IF(F12&gt;0,(INDIRECT(ADDRESS(F12,$F$7,,,"ТаблицаСоответствия"))+H12)*$F$8,0)</f>
        <v>0</v>
      </c>
      <c r="H12" s="32"/>
      <c r="I12" s="12"/>
      <c r="J12" s="182">
        <f ca="1">IF(I12&gt;0,(INDIRECT(ADDRESS(I12,$I$7,,,"ТаблицаСоответствия"))+K12)*$I$8,0)</f>
        <v>0</v>
      </c>
      <c r="K12" s="32"/>
      <c r="L12" s="12"/>
      <c r="M12" s="182">
        <f ca="1">IF(L12&gt;0,(INDIRECT(ADDRESS(L12,$L$7,,,"ТаблицаСоответствия"))+N12)*$L$8,0)</f>
        <v>0</v>
      </c>
      <c r="N12" s="32"/>
      <c r="O12" s="12"/>
      <c r="P12" s="182">
        <f ca="1">IF(O12&gt;0,(INDIRECT(ADDRESS(O12,$O$7,,,"ТаблицаСоответствия"))+Q12)*$O$8,0)</f>
        <v>0</v>
      </c>
      <c r="Q12" s="32"/>
      <c r="R12" s="12"/>
      <c r="S12" s="182">
        <f ca="1">IF(R12&gt;0,(INDIRECT(ADDRESS(R12,$R$7,,,"ТаблицаСоответствия"))+T12)*$R$8,0)</f>
        <v>0</v>
      </c>
      <c r="T12" s="32"/>
      <c r="U12" s="12">
        <v>11</v>
      </c>
      <c r="V12" s="182">
        <f ca="1">IF(U12&gt;0,(INDIRECT(ADDRESS(U12,$U$7,,,"ТаблицаСоответствия"))+W12)*$U$8,0)</f>
        <v>67.2</v>
      </c>
      <c r="W12" s="32"/>
      <c r="X12" s="12">
        <v>2</v>
      </c>
      <c r="Y12" s="182">
        <f ca="1">IF(X12&gt;0,(INDIRECT(ADDRESS(X12,$X$7,,,"ТаблицаСоответствия"))+Z12)*$X$8,0)</f>
        <v>42</v>
      </c>
      <c r="Z12" s="32"/>
      <c r="AA12" s="12"/>
      <c r="AB12" s="182">
        <f ca="1">IF(AA12&gt;0,(INDIRECT(ADDRESS(AA12,$AA$7,,,"ТаблицаСоответствия"))+AC12)*$AA$8,0)</f>
        <v>0</v>
      </c>
      <c r="AC12" s="32"/>
      <c r="AD12" s="12">
        <v>2</v>
      </c>
      <c r="AE12" s="182">
        <f ca="1">IF(AD12&gt;0,(INDIRECT(ADDRESS(AD12,$AD$7,,,"ТаблицаСоответствия"))+AF12)*$AD$8,0)</f>
        <v>12</v>
      </c>
      <c r="AF12" s="32"/>
      <c r="AG12" s="12"/>
      <c r="AH12" s="182">
        <f ca="1">IF(AG12&gt;0,(INDIRECT(ADDRESS(AG12,$AG$7,,,"ТаблицаСоответствия"))+AI12)*$AG$8,0)</f>
        <v>0</v>
      </c>
      <c r="AI12" s="32"/>
      <c r="AJ12" s="12">
        <v>1</v>
      </c>
      <c r="AK12" s="182">
        <f ca="1">IF(AJ12&gt;0,(INDIRECT(ADDRESS(AJ12,$AJ$7,,,"ТаблицаСоответствия"))+AL12)*$AJ$8,0)</f>
        <v>12</v>
      </c>
      <c r="AL12" s="32"/>
      <c r="AM12" s="12"/>
      <c r="AN12" s="182">
        <f ca="1">IF(AM12&gt;0,(INDIRECT(ADDRESS(AM12,$AM$7,,,"ТаблицаСоответствия"))+AO12)*$AM$8,0)</f>
        <v>0</v>
      </c>
      <c r="AO12" s="32"/>
      <c r="AP12" s="12"/>
      <c r="AQ12" s="182">
        <f ca="1">IF(AP12&gt;0,(INDIRECT(ADDRESS(AP12,$AP$7,,,"ТаблицаСоответствия"))+AR12)*$AP$8,0)</f>
        <v>0</v>
      </c>
      <c r="AR12" s="32"/>
      <c r="AS12" s="12"/>
      <c r="AT12" s="182">
        <f ca="1">IF(AS12&gt;0,(INDIRECT(ADDRESS(AS12,$AS$7,,,"ТаблицаСоответствия"))+AU12)*$AS$8,0)</f>
        <v>0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50">
        <f ca="1">SUM(D12,G12,Y12,AB12,AE12,AW12,BC12,J12,M12,P12,S12,V12,AH12,AK12,AN12,AQ12,AT12,AZ12,BF12)</f>
        <v>133.19999999999999</v>
      </c>
      <c r="BI12" s="12"/>
      <c r="BJ12" s="29">
        <f ca="1">IF(BI12&gt;0,ROUND((INDIRECT(ADDRESS(BI12,$BI$7,,,"ТаблицаСоответствия"))+BK12)*$BI$8,0),)</f>
        <v>0</v>
      </c>
      <c r="BK12" s="32"/>
      <c r="BL12" s="12"/>
      <c r="BM12" s="29">
        <f ca="1">IF(BL12&gt;0,ROUND((INDIRECT(ADDRESS(BL12,$BL$7,,,"ТаблицаСоответствия"))+BN12)*$BL$8,0),)</f>
        <v>0</v>
      </c>
      <c r="BN12" s="32"/>
      <c r="BO12" s="12"/>
      <c r="BP12" s="29">
        <f ca="1">IF(BO12&gt;0,ROUND((INDIRECT(ADDRESS(BO12,$BO$7,,,"ТаблицаСоответствия"))+BQ12)*$BO$8,0),)</f>
        <v>0</v>
      </c>
      <c r="BQ12" s="32"/>
      <c r="BR12" s="12"/>
      <c r="BS12" s="29">
        <f ca="1">IF(BR12&gt;0,ROUND((INDIRECT(ADDRESS(BR12,$BR$7,,,"ТаблицаСоответствия"))+BT12)*$BR$8,0),)</f>
        <v>0</v>
      </c>
      <c r="BT12" s="32"/>
      <c r="BU12" s="12"/>
      <c r="BV12" s="29">
        <f ca="1">IF(BU12&gt;0,ROUND((INDIRECT(ADDRESS(BU12,$BU$7,,,"ТаблицаСоответствия"))+BW12)*$BU$8,0),)</f>
        <v>0</v>
      </c>
      <c r="BW12" s="32"/>
      <c r="BX12" s="12"/>
      <c r="BY12" s="29">
        <f ca="1">IF(BX12&gt;0,ROUND((INDIRECT(ADDRESS(BX12,$BX$7,,,"ТаблицаСоответствия"))+BZ12)*$BX$8,0),)</f>
        <v>0</v>
      </c>
      <c r="BZ12" s="32"/>
      <c r="CA12" s="12"/>
      <c r="CB12" s="29">
        <f ca="1">IF(CA12&gt;0,ROUND((INDIRECT(ADDRESS(CA12,$CA$7,,,"ТаблицаСоответствия"))+CC12)*$CA$8,0),)</f>
        <v>0</v>
      </c>
      <c r="CC12" s="32"/>
      <c r="CD12" s="12"/>
      <c r="CE12" s="29">
        <f ca="1">IF(CD12&gt;0,ROUND((INDIRECT(ADDRESS(CD12,$CD$7,,,"ТаблицаСоответствия"))+CF12)*$CD$8,0),)</f>
        <v>0</v>
      </c>
      <c r="CF12" s="32"/>
      <c r="CG12" s="12"/>
      <c r="CH12" s="29">
        <f ca="1">IF(CG12&gt;0,ROUND((INDIRECT(ADDRESS(CG12,$CG$7,,,"ТаблицаСоответствия"))+CI12)*$CG$8,0),)</f>
        <v>0</v>
      </c>
      <c r="CI12" s="32"/>
      <c r="CJ12" s="12"/>
      <c r="CK12" s="7">
        <f ca="1">IF(CJ12&gt;0,ROUND((INDIRECT(ADDRESS(CJ12,$CJ$7,,,"ТаблицаСоответствия"))+CL12)*$CJ$8,0),)</f>
        <v>0</v>
      </c>
      <c r="CL12" s="9"/>
      <c r="CM12" s="11"/>
      <c r="CN12" s="7">
        <f ca="1">IF(CM12&gt;0,ROUND((INDIRECT(ADDRESS(CM12,$CM$7,,,"ТаблицаСоответствия"))+CO12)*$CM$8,0),)</f>
        <v>0</v>
      </c>
      <c r="CO12" s="9"/>
      <c r="CP12" s="11"/>
      <c r="CQ12" s="7">
        <f ca="1">IF(CP12&gt;0,ROUND((INDIRECT(ADDRESS(CP12,$CP$7,,,"ТаблицаСоответствия"))+CR12)*$CP$8,0),)</f>
        <v>0</v>
      </c>
      <c r="CR12" s="9"/>
      <c r="CS12" s="11"/>
      <c r="CT12" s="7">
        <f ca="1">IF(CS12&gt;0,ROUND((INDIRECT(ADDRESS(CS12,$CS$7,,,"ТаблицаСоответствия"))+CU12)*$CS$8,0),)</f>
        <v>0</v>
      </c>
      <c r="CU12" s="9"/>
      <c r="CV12" s="11"/>
      <c r="CW12" s="7">
        <f ca="1">IF(CV12&gt;0,ROUND((INDIRECT(ADDRESS(CV12,$CV$7,,,"ТаблицаСоответствия"))+CX12)*$CV$8,0),)</f>
        <v>0</v>
      </c>
      <c r="CX12" s="9"/>
      <c r="CY12" s="11"/>
      <c r="CZ12" s="7">
        <f ca="1">IF(CY12&gt;0,ROUND((INDIRECT(ADDRESS(CY12,$CY$7,,,"ТаблицаСоответствия"))+DA12)*$CY$8,0),)</f>
        <v>0</v>
      </c>
      <c r="DA12" s="9"/>
      <c r="DB12" s="11"/>
      <c r="DC12" s="7">
        <f ca="1">IF(DB12&gt;0,ROUND((INDIRECT(ADDRESS(DB12,$DB$7,,,"ТаблицаСоответствия"))+DD12)*$DB$8,0),)</f>
        <v>0</v>
      </c>
      <c r="DD12" s="9"/>
      <c r="DE12" s="11"/>
      <c r="DF12" s="7">
        <f ca="1">IF(DE12&gt;0,ROUND((INDIRECT(ADDRESS(DE12,$DE$7,,,"ТаблицаСоответствия"))+DG12)*$DE$8,0),)</f>
        <v>0</v>
      </c>
      <c r="DG12" s="9"/>
      <c r="DH12" s="11"/>
      <c r="DI12" s="7">
        <f ca="1">IF(DH12&gt;0,ROUND((INDIRECT(ADDRESS(DH12,$DH$7,,,"ТаблицаСоответствия"))+DJ12)*$DH$8,0),)</f>
        <v>0</v>
      </c>
      <c r="DJ12" s="9"/>
      <c r="DK12" s="11"/>
      <c r="DL12" s="7">
        <f ca="1">IF(DK12&gt;0,ROUND((INDIRECT(ADDRESS(DK12,$DK$7,,,"ТаблицаСоответствия"))+DM12)*$DK$8,0),)</f>
        <v>0</v>
      </c>
      <c r="DM12" s="9"/>
      <c r="DN12" s="11"/>
      <c r="DO12" s="7">
        <f ca="1">IF(DN12&gt;0,ROUND((INDIRECT(ADDRESS(DN12,$DN$7,,,"ТаблицаСоответствия"))+DP12)*$DN$8,0),)</f>
        <v>0</v>
      </c>
      <c r="DP12" s="9"/>
      <c r="DQ12" s="11"/>
      <c r="DR12" s="7">
        <f ca="1">IF(DQ12&gt;0,ROUND((INDIRECT(ADDRESS(DQ12,$DQ$7,,,"ТаблицаСоответствия"))+DS12)*$DQ$8,0),)</f>
        <v>0</v>
      </c>
      <c r="DS12" s="9"/>
      <c r="DT12" s="11"/>
      <c r="DU12" s="7">
        <f ca="1">IF(DT12&gt;0,ROUND((INDIRECT(ADDRESS(DT12,$DT$7,,,"ТаблицаСоответствия"))+DV12)*$DT$8,0),)</f>
        <v>0</v>
      </c>
      <c r="DV12" s="9"/>
      <c r="DW12" s="11"/>
      <c r="DX12" s="7">
        <f ca="1">IF(DW12&gt;0,ROUND((INDIRECT(ADDRESS(DW12,$DW$7,,,"ТаблицаСоответствия"))+DY12)*$DW$8,0),)</f>
        <v>0</v>
      </c>
      <c r="DY12" s="9"/>
      <c r="DZ12" s="11"/>
      <c r="EA12" s="7">
        <f ca="1">IF(DZ12&gt;0,ROUND((INDIRECT(ADDRESS(DZ12,$DZ$7,,,"ТаблицаСоответствия"))+EB12)*$DZ$8,0),)</f>
        <v>0</v>
      </c>
      <c r="EB12" s="9"/>
      <c r="EC12" s="11"/>
      <c r="ED12" s="7">
        <f ca="1">IF(EC12&gt;0,ROUND((INDIRECT(ADDRESS(EC12,$EC$7,,,"ТаблицаСоответствия"))+EE12)*$EC$8,0),)</f>
        <v>0</v>
      </c>
      <c r="EE12" s="9"/>
      <c r="EF12" s="11"/>
      <c r="EG12" s="7">
        <f ca="1">IF(EF12&gt;0,ROUND((INDIRECT(ADDRESS(EF12,$EF$7,,,"ТаблицаСоответствия"))+EH12)*$EF$8,0),)</f>
        <v>0</v>
      </c>
      <c r="EH12" s="9"/>
      <c r="EI12" s="169">
        <f ca="1">SUM(EG12,DI12,DL12,BJ12,BM12,BP12,BH12,BS12,BV12,BY12,CB12,CE12,CH12,CN12,CQ12,CT12,CW12,CZ12,DC12,DF12,CK12,DO12,DR12,DU12,DX12,EA12,ED12,)</f>
        <v>133.19999999999999</v>
      </c>
      <c r="EJ12" s="275" t="str">
        <f t="shared" si="0"/>
        <v>Бахтов Денис - Дорофеева Софья</v>
      </c>
      <c r="EK12" s="276"/>
      <c r="EL12" s="277"/>
      <c r="EM12" s="14">
        <f t="shared" ca="1" si="1"/>
        <v>3</v>
      </c>
    </row>
    <row r="13" spans="1:143" ht="15.75" thickBot="1" x14ac:dyDescent="0.3">
      <c r="A13" s="30">
        <f t="shared" si="2"/>
        <v>4</v>
      </c>
      <c r="B13" s="225" t="s">
        <v>133</v>
      </c>
      <c r="C13" s="12"/>
      <c r="D13" s="182">
        <f ca="1">IF(C13&gt;0,(INDIRECT(ADDRESS(C13,$C$7,,,"ТаблицаСоответствия"))+E13)*$C$8,0)</f>
        <v>0</v>
      </c>
      <c r="E13" s="32"/>
      <c r="F13" s="12"/>
      <c r="G13" s="182">
        <f ca="1">IF(F13&gt;0,(INDIRECT(ADDRESS(F13,$F$7,,,"ТаблицаСоответствия"))+H13)*$F$8,0)</f>
        <v>0</v>
      </c>
      <c r="H13" s="32"/>
      <c r="I13" s="12"/>
      <c r="J13" s="182">
        <f ca="1">IF(I13&gt;0,(INDIRECT(ADDRESS(I13,$I$7,,,"ТаблицаСоответствия"))+K13)*$I$8,0)</f>
        <v>0</v>
      </c>
      <c r="K13" s="32"/>
      <c r="L13" s="12"/>
      <c r="M13" s="182">
        <f ca="1">IF(L13&gt;0,(INDIRECT(ADDRESS(L13,$L$7,,,"ТаблицаСоответствия"))+N13)*$L$8,0)</f>
        <v>0</v>
      </c>
      <c r="N13" s="32"/>
      <c r="O13" s="12"/>
      <c r="P13" s="182">
        <f ca="1">IF(O13&gt;0,(INDIRECT(ADDRESS(O13,$O$7,,,"ТаблицаСоответствия"))+Q13)*$O$8,0)</f>
        <v>0</v>
      </c>
      <c r="Q13" s="32"/>
      <c r="R13" s="12"/>
      <c r="S13" s="182">
        <f ca="1">IF(R13&gt;0,(INDIRECT(ADDRESS(R13,$R$7,,,"ТаблицаСоответствия"))+T13)*$R$8,0)</f>
        <v>0</v>
      </c>
      <c r="T13" s="32"/>
      <c r="U13" s="12"/>
      <c r="V13" s="182">
        <f ca="1">IF(U13&gt;0,(INDIRECT(ADDRESS(U13,$U$7,,,"ТаблицаСоответствия"))+W13)*$U$8,0)</f>
        <v>0</v>
      </c>
      <c r="W13" s="32"/>
      <c r="X13" s="12"/>
      <c r="Y13" s="182">
        <f ca="1">IF(X13&gt;0,(INDIRECT(ADDRESS(X13,$X$7,,,"ТаблицаСоответствия"))+Z13)*$X$8,0)</f>
        <v>0</v>
      </c>
      <c r="Z13" s="32"/>
      <c r="AA13" s="12"/>
      <c r="AB13" s="182">
        <f ca="1">IF(AA13&gt;0,(INDIRECT(ADDRESS(AA13,$AA$7,,,"ТаблицаСоответствия"))+AC13)*$AA$8,0)</f>
        <v>0</v>
      </c>
      <c r="AC13" s="32"/>
      <c r="AD13" s="12">
        <v>3</v>
      </c>
      <c r="AE13" s="182">
        <f ca="1">IF(AD13&gt;0,(INDIRECT(ADDRESS(AD13,$AD$7,,,"ТаблицаСоответствия"))+AF13)*$AD$8,0)</f>
        <v>9.6</v>
      </c>
      <c r="AF13" s="32"/>
      <c r="AG13" s="12"/>
      <c r="AH13" s="182">
        <f ca="1">IF(AG13&gt;0,(INDIRECT(ADDRESS(AG13,$AG$7,,,"ТаблицаСоответствия"))+AI13)*$AG$8,0)</f>
        <v>0</v>
      </c>
      <c r="AI13" s="32"/>
      <c r="AJ13" s="12"/>
      <c r="AK13" s="182">
        <f ca="1">IF(AJ13&gt;0,(INDIRECT(ADDRESS(AJ13,$AJ$7,,,"ТаблицаСоответствия"))+AL13)*$AJ$8,0)</f>
        <v>0</v>
      </c>
      <c r="AL13" s="32"/>
      <c r="AM13" s="12">
        <v>348</v>
      </c>
      <c r="AN13" s="182">
        <f ca="1">IF(AM13&gt;0,(INDIRECT(ADDRESS(AM13,$AM$7,,,"ТаблицаСоответствия"))+AO13)*$AM$8,0)</f>
        <v>18</v>
      </c>
      <c r="AO13" s="32"/>
      <c r="AP13" s="12">
        <v>90</v>
      </c>
      <c r="AQ13" s="182">
        <f ca="1">IF(AP13&gt;0,(INDIRECT(ADDRESS(AP13,$AP$7,,,"ТаблицаСоответствия"))+AR13)*$AP$8,0)</f>
        <v>25.2</v>
      </c>
      <c r="AR13" s="32"/>
      <c r="AS13" s="12"/>
      <c r="AT13" s="182">
        <f ca="1">IF(AS13&gt;0,(INDIRECT(ADDRESS(AS13,$AS$7,,,"ТаблицаСоответствия"))+AU13)*$AS$8,0)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50">
        <f ca="1">SUM(D13,G13,Y13,AB13,AE13,AW13,BC13,J13,M13,P13,S13,V13,AH13,AK13,AN13,AQ13,AT13,AZ13,BF13)</f>
        <v>52.8</v>
      </c>
      <c r="BI13" s="12"/>
      <c r="BJ13" s="29">
        <f ca="1">IF(BI13&gt;0,ROUND((INDIRECT(ADDRESS(BI13,$BI$7,,,"ТаблицаСоответствия"))+BK13)*$BI$8,0),)</f>
        <v>0</v>
      </c>
      <c r="BK13" s="32"/>
      <c r="BL13" s="12"/>
      <c r="BM13" s="29">
        <f ca="1">IF(BL13&gt;0,ROUND((INDIRECT(ADDRESS(BL13,$BL$7,,,"ТаблицаСоответствия"))+BN13)*$BL$8,0),)</f>
        <v>0</v>
      </c>
      <c r="BN13" s="32"/>
      <c r="BO13" s="12"/>
      <c r="BP13" s="29">
        <f ca="1">IF(BO13&gt;0,ROUND((INDIRECT(ADDRESS(BO13,$BO$7,,,"ТаблицаСоответствия"))+BQ13)*$BO$8,0),)</f>
        <v>0</v>
      </c>
      <c r="BQ13" s="32"/>
      <c r="BR13" s="12"/>
      <c r="BS13" s="29">
        <f ca="1">IF(BR13&gt;0,ROUND((INDIRECT(ADDRESS(BR13,$BR$7,,,"ТаблицаСоответствия"))+BT13)*$BR$8,0),)</f>
        <v>0</v>
      </c>
      <c r="BT13" s="32"/>
      <c r="BU13" s="12"/>
      <c r="BV13" s="29">
        <f ca="1">IF(BU13&gt;0,ROUND((INDIRECT(ADDRESS(BU13,$BU$7,,,"ТаблицаСоответствия"))+BW13)*$BU$8,0),)</f>
        <v>0</v>
      </c>
      <c r="BW13" s="32"/>
      <c r="BX13" s="12"/>
      <c r="BY13" s="29">
        <f ca="1">IF(BX13&gt;0,ROUND((INDIRECT(ADDRESS(BX13,$BX$7,,,"ТаблицаСоответствия"))+BZ13)*$BX$8,0),)</f>
        <v>0</v>
      </c>
      <c r="BZ13" s="32"/>
      <c r="CA13" s="12"/>
      <c r="CB13" s="29">
        <f ca="1">IF(CA13&gt;0,ROUND((INDIRECT(ADDRESS(CA13,$CA$7,,,"ТаблицаСоответствия"))+CC13)*$CA$8,0),)</f>
        <v>0</v>
      </c>
      <c r="CC13" s="32"/>
      <c r="CD13" s="12"/>
      <c r="CE13" s="29">
        <f ca="1">IF(CD13&gt;0,ROUND((INDIRECT(ADDRESS(CD13,$CD$7,,,"ТаблицаСоответствия"))+CF13)*$CD$8,0),)</f>
        <v>0</v>
      </c>
      <c r="CF13" s="32"/>
      <c r="CG13" s="12"/>
      <c r="CH13" s="29">
        <f ca="1">IF(CG13&gt;0,ROUND((INDIRECT(ADDRESS(CG13,$CG$7,,,"ТаблицаСоответствия"))+CI13)*$CG$8,0),)</f>
        <v>0</v>
      </c>
      <c r="CI13" s="32"/>
      <c r="CJ13" s="12"/>
      <c r="CK13" s="7">
        <f ca="1">IF(CJ13&gt;0,ROUND((INDIRECT(ADDRESS(CJ13,$CJ$7,,,"ТаблицаСоответствия"))+CL13)*$CJ$8,0),)</f>
        <v>0</v>
      </c>
      <c r="CL13" s="32"/>
      <c r="CM13" s="11"/>
      <c r="CN13" s="7">
        <f ca="1">IF(CM13&gt;0,ROUND((INDIRECT(ADDRESS(CM13,$CM$7,,,"ТаблицаСоответствия"))+CO13)*$CM$8,0),)</f>
        <v>0</v>
      </c>
      <c r="CO13" s="32"/>
      <c r="CP13" s="11"/>
      <c r="CQ13" s="7">
        <f ca="1">IF(CP13&gt;0,ROUND((INDIRECT(ADDRESS(CP13,$CP$7,,,"ТаблицаСоответствия"))+CR13)*$CP$8,0),)</f>
        <v>0</v>
      </c>
      <c r="CR13" s="32"/>
      <c r="CS13" s="11"/>
      <c r="CT13" s="7">
        <f ca="1">IF(CS13&gt;0,ROUND((INDIRECT(ADDRESS(CS13,$CS$7,,,"ТаблицаСоответствия"))+CU13)*$CS$8,0),)</f>
        <v>0</v>
      </c>
      <c r="CU13" s="32"/>
      <c r="CV13" s="11"/>
      <c r="CW13" s="7">
        <f ca="1">IF(CV13&gt;0,ROUND((INDIRECT(ADDRESS(CV13,$CV$7,,,"ТаблицаСоответствия"))+CX13)*$CV$8,0),)</f>
        <v>0</v>
      </c>
      <c r="CX13" s="32"/>
      <c r="CY13" s="11"/>
      <c r="CZ13" s="7">
        <f ca="1">IF(CY13&gt;0,ROUND((INDIRECT(ADDRESS(CY13,$CY$7,,,"ТаблицаСоответствия"))+DA13)*$CY$8,0),)</f>
        <v>0</v>
      </c>
      <c r="DA13" s="32"/>
      <c r="DB13" s="11"/>
      <c r="DC13" s="7">
        <f ca="1">IF(DB13&gt;0,ROUND((INDIRECT(ADDRESS(DB13,$DB$7,,,"ТаблицаСоответствия"))+DD13)*$DB$8,0),)</f>
        <v>0</v>
      </c>
      <c r="DD13" s="32"/>
      <c r="DE13" s="11"/>
      <c r="DF13" s="7">
        <f ca="1">IF(DE13&gt;0,ROUND((INDIRECT(ADDRESS(DE13,$DE$7,,,"ТаблицаСоответствия"))+DG13)*$DE$8,0),)</f>
        <v>0</v>
      </c>
      <c r="DG13" s="32"/>
      <c r="DH13" s="11"/>
      <c r="DI13" s="7">
        <f ca="1">IF(DH13&gt;0,ROUND((INDIRECT(ADDRESS(DH13,$DH$7,,,"ТаблицаСоответствия"))+DJ13)*$DH$8,0),)</f>
        <v>0</v>
      </c>
      <c r="DJ13" s="32"/>
      <c r="DK13" s="11"/>
      <c r="DL13" s="7">
        <f ca="1">IF(DK13&gt;0,ROUND((INDIRECT(ADDRESS(DK13,$DK$7,,,"ТаблицаСоответствия"))+DM13)*$DK$8,0),)</f>
        <v>0</v>
      </c>
      <c r="DM13" s="32"/>
      <c r="DN13" s="11"/>
      <c r="DO13" s="7">
        <f ca="1">IF(DN13&gt;0,ROUND((INDIRECT(ADDRESS(DN13,$DN$7,,,"ТаблицаСоответствия"))+DP13)*$DN$8,0),)</f>
        <v>0</v>
      </c>
      <c r="DP13" s="32"/>
      <c r="DQ13" s="11"/>
      <c r="DR13" s="7">
        <f ca="1">IF(DQ13&gt;0,ROUND((INDIRECT(ADDRESS(DQ13,$DQ$7,,,"ТаблицаСоответствия"))+DS13)*$DQ$8,0),)</f>
        <v>0</v>
      </c>
      <c r="DS13" s="32">
        <v>1</v>
      </c>
      <c r="DT13" s="11"/>
      <c r="DU13" s="7">
        <f ca="1">IF(DT13&gt;0,ROUND((INDIRECT(ADDRESS(DT13,$DT$7,,,"ТаблицаСоответствия"))+DV13)*$DT$8,0),)</f>
        <v>0</v>
      </c>
      <c r="DV13" s="32"/>
      <c r="DW13" s="11"/>
      <c r="DX13" s="7">
        <f ca="1">IF(DW13&gt;0,ROUND((INDIRECT(ADDRESS(DW13,$DW$7,,,"ТаблицаСоответствия"))+DY13)*$DW$8,0),)</f>
        <v>0</v>
      </c>
      <c r="DY13" s="32"/>
      <c r="DZ13" s="11"/>
      <c r="EA13" s="7">
        <f ca="1">IF(DZ13&gt;0,ROUND((INDIRECT(ADDRESS(DZ13,$DZ$7,,,"ТаблицаСоответствия"))+EB13)*$DZ$8,0),)</f>
        <v>0</v>
      </c>
      <c r="EB13" s="32"/>
      <c r="EC13" s="11"/>
      <c r="ED13" s="7">
        <f ca="1">IF(EC13&gt;0,ROUND((INDIRECT(ADDRESS(EC13,$EC$7,,,"ТаблицаСоответствия"))+EE13)*$EC$8,0),)</f>
        <v>0</v>
      </c>
      <c r="EE13" s="32"/>
      <c r="EF13" s="11"/>
      <c r="EG13" s="7">
        <f ca="1">IF(EF13&gt;0,ROUND((INDIRECT(ADDRESS(EF13,$EF$7,,,"ТаблицаСоответствия"))+EH13)*$EF$8,0),)</f>
        <v>0</v>
      </c>
      <c r="EH13" s="32"/>
      <c r="EI13" s="169">
        <f ca="1">SUM(EG13,DI13,DL13,BJ13,BM13,BP13,BH13,BS13,BV13,BY13,CB13,CE13,CH13,CN13,CQ13,CT13,CW13,CZ13,DC13,DF13,CK13,DO13,DR13,DU13,DX13,EA13,ED13,)</f>
        <v>52.8</v>
      </c>
      <c r="EJ13" s="275" t="str">
        <f t="shared" si="0"/>
        <v>Мотовилов Савелий - Гуменюк Нелли</v>
      </c>
      <c r="EK13" s="276"/>
      <c r="EL13" s="277"/>
      <c r="EM13" s="14">
        <f t="shared" ca="1" si="1"/>
        <v>4</v>
      </c>
    </row>
    <row r="14" spans="1:143" ht="15.75" thickBot="1" x14ac:dyDescent="0.3">
      <c r="A14" s="5">
        <f t="shared" si="2"/>
        <v>5</v>
      </c>
      <c r="B14" s="43" t="s">
        <v>45</v>
      </c>
      <c r="C14" s="12"/>
      <c r="D14" s="182">
        <f ca="1">IF(C14&gt;0,(INDIRECT(ADDRESS(C14,$C$7,,,"ТаблицаСоответствия"))+E14)*$C$8,0)</f>
        <v>0</v>
      </c>
      <c r="E14" s="32"/>
      <c r="F14" s="12"/>
      <c r="G14" s="182">
        <f ca="1">IF(F14&gt;0,(INDIRECT(ADDRESS(F14,$F$7,,,"ТаблицаСоответствия"))+H14)*$F$8,0)</f>
        <v>0</v>
      </c>
      <c r="H14" s="32"/>
      <c r="I14" s="12"/>
      <c r="J14" s="182">
        <f ca="1">IF(I14&gt;0,(INDIRECT(ADDRESS(I14,$I$7,,,"ТаблицаСоответствия"))+K14)*$I$8,0)</f>
        <v>0</v>
      </c>
      <c r="K14" s="32"/>
      <c r="L14" s="12"/>
      <c r="M14" s="182">
        <f ca="1">IF(L14&gt;0,(INDIRECT(ADDRESS(L14,$L$7,,,"ТаблицаСоответствия"))+N14)*$L$8,0)</f>
        <v>0</v>
      </c>
      <c r="N14" s="32"/>
      <c r="O14" s="12"/>
      <c r="P14" s="182">
        <f ca="1">IF(O14&gt;0,(INDIRECT(ADDRESS(O14,$O$7,,,"ТаблицаСоответствия"))+Q14)*$O$8,0)</f>
        <v>0</v>
      </c>
      <c r="Q14" s="32"/>
      <c r="R14" s="12"/>
      <c r="S14" s="182">
        <f ca="1">IF(R14&gt;0,(INDIRECT(ADDRESS(R14,$R$7,,,"ТаблицаСоответствия"))+T14)*$R$8,0)</f>
        <v>0</v>
      </c>
      <c r="T14" s="32"/>
      <c r="U14" s="12"/>
      <c r="V14" s="182">
        <f ca="1">IF(U14&gt;0,(INDIRECT(ADDRESS(U14,$U$7,,,"ТаблицаСоответствия"))+W14)*$U$8,0)</f>
        <v>0</v>
      </c>
      <c r="W14" s="32"/>
      <c r="X14" s="12">
        <v>5</v>
      </c>
      <c r="Y14" s="182">
        <f ca="1">IF(X14&gt;0,(INDIRECT(ADDRESS(X14,$X$7,,,"ТаблицаСоответствия"))+Z14)*$X$8,0)</f>
        <v>25.2</v>
      </c>
      <c r="Z14" s="32"/>
      <c r="AA14" s="12">
        <v>3</v>
      </c>
      <c r="AB14" s="182">
        <f ca="1">IF(AA14&gt;0,(INDIRECT(ADDRESS(AA14,$AA$7,,,"ТаблицаСоответствия"))+AC14)*$AA$8,0)</f>
        <v>11.2</v>
      </c>
      <c r="AC14" s="32"/>
      <c r="AD14" s="12">
        <v>5</v>
      </c>
      <c r="AE14" s="182">
        <f ca="1">IF(AD14&gt;0,(INDIRECT(ADDRESS(AD14,$AD$7,,,"ТаблицаСоответствия"))+AF14)*$AD$8,0)</f>
        <v>4.8</v>
      </c>
      <c r="AF14" s="32"/>
      <c r="AG14" s="12"/>
      <c r="AH14" s="182">
        <f ca="1">IF(AG14&gt;0,(INDIRECT(ADDRESS(AG14,$AG$7,,,"ТаблицаСоответствия"))+AI14)*$AG$8,0)</f>
        <v>0</v>
      </c>
      <c r="AI14" s="32"/>
      <c r="AJ14" s="12">
        <v>4</v>
      </c>
      <c r="AK14" s="182">
        <f ca="1">IF(AJ14&gt;0,(INDIRECT(ADDRESS(AJ14,$AJ$7,,,"ТаблицаСоответствия"))+AL14)*$AJ$8,0)</f>
        <v>6</v>
      </c>
      <c r="AL14" s="32"/>
      <c r="AM14" s="12"/>
      <c r="AN14" s="182">
        <f ca="1">IF(AM14&gt;0,(INDIRECT(ADDRESS(AM14,$AM$7,,,"ТаблицаСоответствия"))+AO14)*$AM$8,0)</f>
        <v>0</v>
      </c>
      <c r="AO14" s="32"/>
      <c r="AP14" s="12"/>
      <c r="AQ14" s="182">
        <f ca="1">IF(AP14&gt;0,(INDIRECT(ADDRESS(AP14,$AP$7,,,"ТаблицаСоответствия"))+AR14)*$AP$8,0)</f>
        <v>0</v>
      </c>
      <c r="AR14" s="32"/>
      <c r="AS14" s="12"/>
      <c r="AT14" s="182">
        <f ca="1">IF(AS14&gt;0,(INDIRECT(ADDRESS(AS14,$AS$7,,,"ТаблицаСоответствия"))+AU14)*$AS$8,0)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50">
        <f ca="1">SUM(D14,G14,Y14,AB14,AE14,AW14,BC14,J14,M14,P14,S14,V14,AH14,AK14,AN14,AQ14,AT14,AZ14,BF14)</f>
        <v>47.199999999999996</v>
      </c>
      <c r="BI14" s="12"/>
      <c r="BJ14" s="29">
        <f ca="1">IF(BI14&gt;0,ROUND((INDIRECT(ADDRESS(BI14,$BI$7,,,"ТаблицаСоответствия"))+BK14)*$BI$8,0),)</f>
        <v>0</v>
      </c>
      <c r="BK14" s="32"/>
      <c r="BL14" s="12"/>
      <c r="BM14" s="29">
        <f ca="1">IF(BL14&gt;0,ROUND((INDIRECT(ADDRESS(BL14,$BL$7,,,"ТаблицаСоответствия"))+BN14)*$BL$8,0),)</f>
        <v>0</v>
      </c>
      <c r="BN14" s="32"/>
      <c r="BO14" s="12"/>
      <c r="BP14" s="29">
        <f ca="1">IF(BO14&gt;0,ROUND((INDIRECT(ADDRESS(BO14,$BO$7,,,"ТаблицаСоответствия"))+BQ14)*$BO$8,0),)</f>
        <v>0</v>
      </c>
      <c r="BQ14" s="32"/>
      <c r="BR14" s="12"/>
      <c r="BS14" s="29">
        <f ca="1">IF(BR14&gt;0,ROUND((INDIRECT(ADDRESS(BR14,$BR$7,,,"ТаблицаСоответствия"))+BT14)*$BR$8,0),)</f>
        <v>0</v>
      </c>
      <c r="BT14" s="32"/>
      <c r="BU14" s="12"/>
      <c r="BV14" s="29">
        <f ca="1">IF(BU14&gt;0,ROUND((INDIRECT(ADDRESS(BU14,$BU$7,,,"ТаблицаСоответствия"))+BW14)*$BU$8,0),)</f>
        <v>0</v>
      </c>
      <c r="BW14" s="32"/>
      <c r="BX14" s="12"/>
      <c r="BY14" s="29">
        <f ca="1">IF(BX14&gt;0,ROUND((INDIRECT(ADDRESS(BX14,$BX$7,,,"ТаблицаСоответствия"))+BZ14)*$BX$8,0),)</f>
        <v>0</v>
      </c>
      <c r="BZ14" s="32"/>
      <c r="CA14" s="12"/>
      <c r="CB14" s="29">
        <f ca="1">IF(CA14&gt;0,ROUND((INDIRECT(ADDRESS(CA14,$CA$7,,,"ТаблицаСоответствия"))+CC14)*$CA$8,0),)</f>
        <v>0</v>
      </c>
      <c r="CC14" s="32"/>
      <c r="CD14" s="12"/>
      <c r="CE14" s="29">
        <f ca="1">IF(CD14&gt;0,ROUND((INDIRECT(ADDRESS(CD14,$CD$7,,,"ТаблицаСоответствия"))+CF14)*$CD$8,0),)</f>
        <v>0</v>
      </c>
      <c r="CF14" s="32"/>
      <c r="CG14" s="12"/>
      <c r="CH14" s="29">
        <f ca="1">IF(CG14&gt;0,ROUND((INDIRECT(ADDRESS(CG14,$CG$7,,,"ТаблицаСоответствия"))+CI14)*$CG$8,0),)</f>
        <v>0</v>
      </c>
      <c r="CI14" s="32"/>
      <c r="CJ14" s="12"/>
      <c r="CK14" s="7">
        <f ca="1">IF(CJ14&gt;0,ROUND((INDIRECT(ADDRESS(CJ14,$CJ$7,,,"ТаблицаСоответствия"))+CL14)*$CJ$8,0),)</f>
        <v>0</v>
      </c>
      <c r="CL14" s="9"/>
      <c r="CM14" s="11"/>
      <c r="CN14" s="7">
        <f ca="1">IF(CM14&gt;0,ROUND((INDIRECT(ADDRESS(CM14,$CM$7,,,"ТаблицаСоответствия"))+CO14)*$CM$8,0),)</f>
        <v>0</v>
      </c>
      <c r="CO14" s="9"/>
      <c r="CP14" s="11"/>
      <c r="CQ14" s="7">
        <f ca="1">IF(CP14&gt;0,ROUND((INDIRECT(ADDRESS(CP14,$CP$7,,,"ТаблицаСоответствия"))+CR14)*$CP$8,0),)</f>
        <v>0</v>
      </c>
      <c r="CR14" s="9"/>
      <c r="CS14" s="11"/>
      <c r="CT14" s="7">
        <f ca="1">IF(CS14&gt;0,ROUND((INDIRECT(ADDRESS(CS14,$CS$7,,,"ТаблицаСоответствия"))+CU14)*$CS$8,0),)</f>
        <v>0</v>
      </c>
      <c r="CU14" s="9"/>
      <c r="CV14" s="11"/>
      <c r="CW14" s="7">
        <f ca="1">IF(CV14&gt;0,ROUND((INDIRECT(ADDRESS(CV14,$CV$7,,,"ТаблицаСоответствия"))+CX14)*$CV$8,0),)</f>
        <v>0</v>
      </c>
      <c r="CX14" s="9"/>
      <c r="CY14" s="11"/>
      <c r="CZ14" s="7">
        <f ca="1">IF(CY14&gt;0,ROUND((INDIRECT(ADDRESS(CY14,$CY$7,,,"ТаблицаСоответствия"))+DA14)*$CY$8,0),)</f>
        <v>0</v>
      </c>
      <c r="DA14" s="9"/>
      <c r="DB14" s="11"/>
      <c r="DC14" s="7">
        <f ca="1">IF(DB14&gt;0,ROUND((INDIRECT(ADDRESS(DB14,$DB$7,,,"ТаблицаСоответствия"))+DD14)*$DB$8,0),)</f>
        <v>0</v>
      </c>
      <c r="DD14" s="9"/>
      <c r="DE14" s="11"/>
      <c r="DF14" s="7">
        <f ca="1">IF(DE14&gt;0,ROUND((INDIRECT(ADDRESS(DE14,$DE$7,,,"ТаблицаСоответствия"))+DG14)*$DE$8,0),)</f>
        <v>0</v>
      </c>
      <c r="DG14" s="9"/>
      <c r="DH14" s="11"/>
      <c r="DI14" s="7">
        <f ca="1">IF(DH14&gt;0,ROUND((INDIRECT(ADDRESS(DH14,$DH$7,,,"ТаблицаСоответствия"))+DJ14)*$DH$8,0),)</f>
        <v>0</v>
      </c>
      <c r="DJ14" s="9"/>
      <c r="DK14" s="11"/>
      <c r="DL14" s="7">
        <f ca="1">IF(DK14&gt;0,ROUND((INDIRECT(ADDRESS(DK14,$DK$7,,,"ТаблицаСоответствия"))+DM14)*$DK$8,0),)</f>
        <v>0</v>
      </c>
      <c r="DM14" s="9"/>
      <c r="DN14" s="11"/>
      <c r="DO14" s="7">
        <f ca="1">IF(DN14&gt;0,ROUND((INDIRECT(ADDRESS(DN14,$DN$7,,,"ТаблицаСоответствия"))+DP14)*$DN$8,0),)</f>
        <v>0</v>
      </c>
      <c r="DP14" s="9"/>
      <c r="DQ14" s="11"/>
      <c r="DR14" s="7">
        <f ca="1">IF(DQ14&gt;0,ROUND((INDIRECT(ADDRESS(DQ14,$DQ$7,,,"ТаблицаСоответствия"))+DS14)*$DQ$8,0),)</f>
        <v>0</v>
      </c>
      <c r="DS14" s="9"/>
      <c r="DT14" s="11"/>
      <c r="DU14" s="7">
        <f ca="1">IF(DT14&gt;0,ROUND((INDIRECT(ADDRESS(DT14,$DT$7,,,"ТаблицаСоответствия"))+DV14)*$DT$8,0),)</f>
        <v>0</v>
      </c>
      <c r="DV14" s="9"/>
      <c r="DW14" s="11"/>
      <c r="DX14" s="7">
        <f ca="1">IF(DW14&gt;0,ROUND((INDIRECT(ADDRESS(DW14,$DW$7,,,"ТаблицаСоответствия"))+DY14)*$DW$8,0),)</f>
        <v>0</v>
      </c>
      <c r="DY14" s="9"/>
      <c r="DZ14" s="11"/>
      <c r="EA14" s="7">
        <f ca="1">IF(DZ14&gt;0,ROUND((INDIRECT(ADDRESS(DZ14,$DZ$7,,,"ТаблицаСоответствия"))+EB14)*$DZ$8,0),)</f>
        <v>0</v>
      </c>
      <c r="EB14" s="9"/>
      <c r="EC14" s="11"/>
      <c r="ED14" s="7">
        <f ca="1">IF(EC14&gt;0,ROUND((INDIRECT(ADDRESS(EC14,$EC$7,,,"ТаблицаСоответствия"))+EE14)*$EC$8,0),)</f>
        <v>0</v>
      </c>
      <c r="EE14" s="9"/>
      <c r="EF14" s="11"/>
      <c r="EG14" s="7">
        <f ca="1">IF(EF14&gt;0,ROUND((INDIRECT(ADDRESS(EF14,$EF$7,,,"ТаблицаСоответствия"))+EH14)*$EF$8,0),)</f>
        <v>0</v>
      </c>
      <c r="EH14" s="9"/>
      <c r="EI14" s="169">
        <f ca="1">SUM(EG14,DI14,DL14,BJ14,BM14,BP14,BH14,BS14,BV14,BY14,CB14,CE14,CH14,CN14,CQ14,CT14,CW14,CZ14,DC14,DF14,CK14,DO14,DR14,DU14,DX14,EA14,ED14,)</f>
        <v>47.199999999999996</v>
      </c>
      <c r="EJ14" s="275" t="str">
        <f t="shared" si="0"/>
        <v>Суходольский Ярослав - Кузьменко София</v>
      </c>
      <c r="EK14" s="276"/>
      <c r="EL14" s="277"/>
      <c r="EM14" s="14">
        <f t="shared" ca="1" si="1"/>
        <v>5</v>
      </c>
    </row>
    <row r="15" spans="1:143" s="34" customFormat="1" ht="15.75" thickBot="1" x14ac:dyDescent="0.3">
      <c r="A15" s="5">
        <f t="shared" si="2"/>
        <v>6</v>
      </c>
      <c r="B15" s="183" t="s">
        <v>117</v>
      </c>
      <c r="C15" s="12"/>
      <c r="D15" s="182">
        <f ca="1">IF(C15&gt;0,(INDIRECT(ADDRESS(C15,$C$7,,,"ТаблицаСоответствия"))+E15)*$C$8,0)</f>
        <v>0</v>
      </c>
      <c r="E15" s="32"/>
      <c r="F15" s="12"/>
      <c r="G15" s="182">
        <f ca="1">IF(F15&gt;0,(INDIRECT(ADDRESS(F15,$F$7,,,"ТаблицаСоответствия"))+H15)*$F$8,0)</f>
        <v>0</v>
      </c>
      <c r="H15" s="32"/>
      <c r="I15" s="12"/>
      <c r="J15" s="182">
        <f ca="1">IF(I15&gt;0,(INDIRECT(ADDRESS(I15,$I$7,,,"ТаблицаСоответствия"))+K15)*$I$8,0)</f>
        <v>0</v>
      </c>
      <c r="K15" s="32"/>
      <c r="L15" s="12"/>
      <c r="M15" s="182">
        <f ca="1">IF(L15&gt;0,(INDIRECT(ADDRESS(L15,$L$7,,,"ТаблицаСоответствия"))+N15)*$L$8,0)</f>
        <v>0</v>
      </c>
      <c r="N15" s="32"/>
      <c r="O15" s="12"/>
      <c r="P15" s="182">
        <f ca="1">IF(O15&gt;0,(INDIRECT(ADDRESS(O15,$O$7,,,"ТаблицаСоответствия"))+Q15)*$O$8,0)</f>
        <v>0</v>
      </c>
      <c r="Q15" s="32"/>
      <c r="R15" s="12"/>
      <c r="S15" s="182">
        <f ca="1">IF(R15&gt;0,(INDIRECT(ADDRESS(R15,$R$7,,,"ТаблицаСоответствия"))+T15)*$R$8,0)</f>
        <v>0</v>
      </c>
      <c r="T15" s="32"/>
      <c r="U15" s="12"/>
      <c r="V15" s="182">
        <f ca="1">IF(U15&gt;0,(INDIRECT(ADDRESS(U15,$U$7,,,"ТаблицаСоответствия"))+W15)*$U$8,0)</f>
        <v>0</v>
      </c>
      <c r="W15" s="32"/>
      <c r="X15" s="12"/>
      <c r="Y15" s="182">
        <f ca="1">IF(X15&gt;0,(INDIRECT(ADDRESS(X15,$X$7,,,"ТаблицаСоответствия"))+Z15)*$X$8,0)</f>
        <v>0</v>
      </c>
      <c r="Z15" s="32"/>
      <c r="AA15" s="12"/>
      <c r="AB15" s="182">
        <f ca="1">IF(AA15&gt;0,(INDIRECT(ADDRESS(AA15,$AA$7,,,"ТаблицаСоответствия"))+AC15)*$AA$8,0)</f>
        <v>0</v>
      </c>
      <c r="AC15" s="32"/>
      <c r="AD15" s="12"/>
      <c r="AE15" s="182">
        <f ca="1">IF(AD15&gt;0,(INDIRECT(ADDRESS(AD15,$AD$7,,,"ТаблицаСоответствия"))+AF15)*$AD$8,0)</f>
        <v>0</v>
      </c>
      <c r="AF15" s="32"/>
      <c r="AG15" s="12">
        <v>56</v>
      </c>
      <c r="AH15" s="182">
        <f ca="1">IF(AG15&gt;0,(INDIRECT(ADDRESS(AG15,$AG$7,,,"ТаблицаСоответствия"))+AI15)*$AG$8,0)</f>
        <v>16</v>
      </c>
      <c r="AI15" s="32"/>
      <c r="AJ15" s="12">
        <v>3</v>
      </c>
      <c r="AK15" s="182">
        <f ca="1">IF(AJ15&gt;0,(INDIRECT(ADDRESS(AJ15,$AJ$7,,,"ТаблицаСоответствия"))+AL15)*$AJ$8,0)</f>
        <v>8</v>
      </c>
      <c r="AL15" s="32"/>
      <c r="AM15" s="12"/>
      <c r="AN15" s="182">
        <f ca="1">IF(AM15&gt;0,(INDIRECT(ADDRESS(AM15,$AM$7,,,"ТаблицаСоответствия"))+AO15)*$AM$8,0)</f>
        <v>0</v>
      </c>
      <c r="AO15" s="32"/>
      <c r="AP15" s="12"/>
      <c r="AQ15" s="182">
        <f ca="1">IF(AP15&gt;0,(INDIRECT(ADDRESS(AP15,$AP$7,,,"ТаблицаСоответствия"))+AR15)*$AP$8,0)</f>
        <v>0</v>
      </c>
      <c r="AR15" s="32"/>
      <c r="AS15" s="12"/>
      <c r="AT15" s="182">
        <f ca="1">IF(AS15&gt;0,(INDIRECT(ADDRESS(AS15,$AS$7,,,"ТаблицаСоответствия"))+AU15)*$AS$8,0)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50">
        <f ca="1">SUM(D15,G15,Y15,AB15,AE15,AW15,BC15,J15,M15,P15,S15,V15,AH15,AK15,AN15,AQ15,AT15,AZ15,BF15)</f>
        <v>24</v>
      </c>
      <c r="BI15" s="12"/>
      <c r="BJ15" s="29">
        <f ca="1">IF(BI15&gt;0,ROUND((INDIRECT(ADDRESS(BI15,$BI$7,,,"ТаблицаСоответствия"))+BK15)*$BI$8,0),)</f>
        <v>0</v>
      </c>
      <c r="BK15" s="32"/>
      <c r="BL15" s="12"/>
      <c r="BM15" s="29">
        <f ca="1">IF(BL15&gt;0,ROUND((INDIRECT(ADDRESS(BL15,$BL$7,,,"ТаблицаСоответствия"))+BN15)*$BL$8,0),)</f>
        <v>0</v>
      </c>
      <c r="BN15" s="32"/>
      <c r="BO15" s="12"/>
      <c r="BP15" s="29">
        <f ca="1">IF(BO15&gt;0,ROUND((INDIRECT(ADDRESS(BO15,$BO$7,,,"ТаблицаСоответствия"))+BQ15)*$BO$8,0),)</f>
        <v>0</v>
      </c>
      <c r="BQ15" s="32"/>
      <c r="BR15" s="12"/>
      <c r="BS15" s="29">
        <f ca="1">IF(BR15&gt;0,ROUND((INDIRECT(ADDRESS(BR15,$BR$7,,,"ТаблицаСоответствия"))+BT15)*$BR$8,0),)</f>
        <v>0</v>
      </c>
      <c r="BT15" s="32"/>
      <c r="BU15" s="12"/>
      <c r="BV15" s="29">
        <f ca="1">IF(BU15&gt;0,ROUND((INDIRECT(ADDRESS(BU15,$BU$7,,,"ТаблицаСоответствия"))+BW15)*$BU$8,0),)</f>
        <v>0</v>
      </c>
      <c r="BW15" s="32"/>
      <c r="BX15" s="12"/>
      <c r="BY15" s="29">
        <f ca="1">IF(BX15&gt;0,ROUND((INDIRECT(ADDRESS(BX15,$BX$7,,,"ТаблицаСоответствия"))+BZ15)*$BX$8,0),)</f>
        <v>0</v>
      </c>
      <c r="BZ15" s="32"/>
      <c r="CA15" s="12"/>
      <c r="CB15" s="29">
        <f ca="1">IF(CA15&gt;0,ROUND((INDIRECT(ADDRESS(CA15,$CA$7,,,"ТаблицаСоответствия"))+CC15)*$CA$8,0),)</f>
        <v>0</v>
      </c>
      <c r="CC15" s="32"/>
      <c r="CD15" s="12"/>
      <c r="CE15" s="29">
        <f ca="1">IF(CD15&gt;0,ROUND((INDIRECT(ADDRESS(CD15,$CD$7,,,"ТаблицаСоответствия"))+CF15)*$CD$8,0),)</f>
        <v>0</v>
      </c>
      <c r="CF15" s="32"/>
      <c r="CG15" s="12"/>
      <c r="CH15" s="29">
        <f ca="1">IF(CG15&gt;0,ROUND((INDIRECT(ADDRESS(CG15,$CG$7,,,"ТаблицаСоответствия"))+CI15)*$CG$8,0),)</f>
        <v>0</v>
      </c>
      <c r="CI15" s="32"/>
      <c r="CJ15" s="12"/>
      <c r="CK15" s="7">
        <f ca="1">IF(CJ15&gt;0,ROUND((INDIRECT(ADDRESS(CJ15,$CJ$7,,,"ТаблицаСоответствия"))+CL15)*$CJ$8,0),)</f>
        <v>0</v>
      </c>
      <c r="CL15" s="9"/>
      <c r="CM15" s="11"/>
      <c r="CN15" s="7">
        <f ca="1">IF(CM15&gt;0,ROUND((INDIRECT(ADDRESS(CM15,$CM$7,,,"ТаблицаСоответствия"))+CO15)*$CM$8,0),)</f>
        <v>0</v>
      </c>
      <c r="CO15" s="9"/>
      <c r="CP15" s="11"/>
      <c r="CQ15" s="7">
        <f ca="1">IF(CP15&gt;0,ROUND((INDIRECT(ADDRESS(CP15,$CP$7,,,"ТаблицаСоответствия"))+CR15)*$CP$8,0),)</f>
        <v>0</v>
      </c>
      <c r="CR15" s="9"/>
      <c r="CS15" s="11"/>
      <c r="CT15" s="7">
        <f ca="1">IF(CS15&gt;0,ROUND((INDIRECT(ADDRESS(CS15,$CS$7,,,"ТаблицаСоответствия"))+CU15)*$CS$8,0),)</f>
        <v>0</v>
      </c>
      <c r="CU15" s="9"/>
      <c r="CV15" s="11"/>
      <c r="CW15" s="7">
        <f ca="1">IF(CV15&gt;0,ROUND((INDIRECT(ADDRESS(CV15,$CV$7,,,"ТаблицаСоответствия"))+CX15)*$CV$8,0),)</f>
        <v>0</v>
      </c>
      <c r="CX15" s="9"/>
      <c r="CY15" s="11"/>
      <c r="CZ15" s="7">
        <f ca="1">IF(CY15&gt;0,ROUND((INDIRECT(ADDRESS(CY15,$CY$7,,,"ТаблицаСоответствия"))+DA15)*$CY$8,0),)</f>
        <v>0</v>
      </c>
      <c r="DA15" s="9"/>
      <c r="DB15" s="11"/>
      <c r="DC15" s="7">
        <f ca="1">IF(DB15&gt;0,ROUND((INDIRECT(ADDRESS(DB15,$DB$7,,,"ТаблицаСоответствия"))+DD15)*$DB$8,0),)</f>
        <v>0</v>
      </c>
      <c r="DD15" s="9"/>
      <c r="DE15" s="11"/>
      <c r="DF15" s="7">
        <f ca="1">IF(DE15&gt;0,ROUND((INDIRECT(ADDRESS(DE15,$DE$7,,,"ТаблицаСоответствия"))+DG15)*$DE$8,0),)</f>
        <v>0</v>
      </c>
      <c r="DG15" s="9"/>
      <c r="DH15" s="11"/>
      <c r="DI15" s="7">
        <f ca="1">IF(DH15&gt;0,ROUND((INDIRECT(ADDRESS(DH15,$DH$7,,,"ТаблицаСоответствия"))+DJ15)*$DH$8,0),)</f>
        <v>0</v>
      </c>
      <c r="DJ15" s="9"/>
      <c r="DK15" s="11"/>
      <c r="DL15" s="7">
        <f ca="1">IF(DK15&gt;0,ROUND((INDIRECT(ADDRESS(DK15,$DK$7,,,"ТаблицаСоответствия"))+DM15)*$DK$8,0),)</f>
        <v>0</v>
      </c>
      <c r="DM15" s="9">
        <v>1</v>
      </c>
      <c r="DN15" s="11"/>
      <c r="DO15" s="7">
        <f ca="1">IF(DN15&gt;0,ROUND((INDIRECT(ADDRESS(DN15,$DN$7,,,"ТаблицаСоответствия"))+DP15)*$DN$8,0),)</f>
        <v>0</v>
      </c>
      <c r="DP15" s="9"/>
      <c r="DQ15" s="11"/>
      <c r="DR15" s="7">
        <f ca="1">IF(DQ15&gt;0,ROUND((INDIRECT(ADDRESS(DQ15,$DQ$7,,,"ТаблицаСоответствия"))+DS15)*$DQ$8,0),)</f>
        <v>0</v>
      </c>
      <c r="DS15" s="9"/>
      <c r="DT15" s="11"/>
      <c r="DU15" s="7">
        <f ca="1">IF(DT15&gt;0,ROUND((INDIRECT(ADDRESS(DT15,$DT$7,,,"ТаблицаСоответствия"))+DV15)*$DT$8,0),)</f>
        <v>0</v>
      </c>
      <c r="DV15" s="9"/>
      <c r="DW15" s="11"/>
      <c r="DX15" s="7">
        <f ca="1">IF(DW15&gt;0,ROUND((INDIRECT(ADDRESS(DW15,$DW$7,,,"ТаблицаСоответствия"))+DY15)*$DW$8,0),)</f>
        <v>0</v>
      </c>
      <c r="DY15" s="9"/>
      <c r="DZ15" s="11"/>
      <c r="EA15" s="7">
        <f ca="1">IF(DZ15&gt;0,ROUND((INDIRECT(ADDRESS(DZ15,$DZ$7,,,"ТаблицаСоответствия"))+EB15)*$DZ$8,0),)</f>
        <v>0</v>
      </c>
      <c r="EB15" s="9"/>
      <c r="EC15" s="11"/>
      <c r="ED15" s="7">
        <f ca="1">IF(EC15&gt;0,ROUND((INDIRECT(ADDRESS(EC15,$EC$7,,,"ТаблицаСоответствия"))+EE15)*$EC$8,0),)</f>
        <v>0</v>
      </c>
      <c r="EE15" s="9"/>
      <c r="EF15" s="11"/>
      <c r="EG15" s="7">
        <f ca="1">IF(EF15&gt;0,ROUND((INDIRECT(ADDRESS(EF15,$EF$7,,,"ТаблицаСоответствия"))+EH15)*$EF$8,0),)</f>
        <v>0</v>
      </c>
      <c r="EH15" s="9"/>
      <c r="EI15" s="169">
        <f ca="1">SUM(EG15,DI15,DL15,BJ15,BM15,BP15,BH15,BS15,BV15,BY15,CB15,CE15,CH15,CN15,CQ15,CT15,CW15,CZ15,DC15,DF15,CK15,DO15,DR15,DU15,DX15,EA15,ED15,)</f>
        <v>24</v>
      </c>
      <c r="EJ15" s="278" t="str">
        <f t="shared" si="0"/>
        <v>Банман Марк - Кулеева София (РАСПАЛАСЬ!)</v>
      </c>
      <c r="EK15" s="279"/>
      <c r="EL15" s="280"/>
      <c r="EM15" s="33">
        <f t="shared" ca="1" si="1"/>
        <v>6</v>
      </c>
    </row>
    <row r="16" spans="1:143" ht="15.75" thickBot="1" x14ac:dyDescent="0.3">
      <c r="A16" s="5">
        <f t="shared" si="2"/>
        <v>7</v>
      </c>
      <c r="B16" s="3" t="s">
        <v>13</v>
      </c>
      <c r="C16" s="12"/>
      <c r="D16" s="182">
        <f ca="1">IF(C16&gt;0,(INDIRECT(ADDRESS(C16,$C$7,,,"ТаблицаСоответствия"))+E16)*$C$8,0)</f>
        <v>0</v>
      </c>
      <c r="E16" s="32"/>
      <c r="F16" s="12"/>
      <c r="G16" s="182">
        <f ca="1">IF(F16&gt;0,(INDIRECT(ADDRESS(F16,$F$7,,,"ТаблицаСоответствия"))+H16)*$F$8,0)</f>
        <v>0</v>
      </c>
      <c r="H16" s="32"/>
      <c r="I16" s="12"/>
      <c r="J16" s="182">
        <f ca="1">IF(I16&gt;0,(INDIRECT(ADDRESS(I16,$I$7,,,"ТаблицаСоответствия"))+K16)*$I$8,0)</f>
        <v>0</v>
      </c>
      <c r="K16" s="32"/>
      <c r="L16" s="12"/>
      <c r="M16" s="182">
        <f ca="1">IF(L16&gt;0,(INDIRECT(ADDRESS(L16,$L$7,,,"ТаблицаСоответствия"))+N16)*$L$8,0)</f>
        <v>0</v>
      </c>
      <c r="N16" s="32"/>
      <c r="O16" s="12"/>
      <c r="P16" s="182">
        <f ca="1">IF(O16&gt;0,(INDIRECT(ADDRESS(O16,$O$7,,,"ТаблицаСоответствия"))+Q16)*$O$8,0)</f>
        <v>0</v>
      </c>
      <c r="Q16" s="32"/>
      <c r="R16" s="12"/>
      <c r="S16" s="182">
        <f ca="1">IF(R16&gt;0,(INDIRECT(ADDRESS(R16,$R$7,,,"ТаблицаСоответствия"))+T16)*$R$8,0)</f>
        <v>0</v>
      </c>
      <c r="T16" s="32"/>
      <c r="U16" s="12"/>
      <c r="V16" s="182">
        <f ca="1">IF(U16&gt;0,(INDIRECT(ADDRESS(U16,$U$7,,,"ТаблицаСоответствия"))+W16)*$U$8,0)</f>
        <v>0</v>
      </c>
      <c r="W16" s="32"/>
      <c r="X16" s="12">
        <v>6</v>
      </c>
      <c r="Y16" s="182">
        <f ca="1">IF(X16&gt;0,(INDIRECT(ADDRESS(X16,$X$7,,,"ТаблицаСоответствия"))+Z16)*$X$8,0)</f>
        <v>19.599999999999998</v>
      </c>
      <c r="Z16" s="32"/>
      <c r="AA16" s="12"/>
      <c r="AB16" s="182">
        <f ca="1">IF(AA16&gt;0,(INDIRECT(ADDRESS(AA16,$AA$7,,,"ТаблицаСоответствия"))+AC16)*$AA$8,0)</f>
        <v>0</v>
      </c>
      <c r="AC16" s="32"/>
      <c r="AD16" s="12"/>
      <c r="AE16" s="182">
        <f ca="1">IF(AD16&gt;0,(INDIRECT(ADDRESS(AD16,$AD$7,,,"ТаблицаСоответствия"))+AF16)*$AD$8,0)</f>
        <v>0</v>
      </c>
      <c r="AF16" s="32"/>
      <c r="AG16" s="12"/>
      <c r="AH16" s="182">
        <f ca="1">IF(AG16&gt;0,(INDIRECT(ADDRESS(AG16,$AG$7,,,"ТаблицаСоответствия"))+AI16)*$AG$8,0)</f>
        <v>0</v>
      </c>
      <c r="AI16" s="32"/>
      <c r="AJ16" s="12"/>
      <c r="AK16" s="182">
        <f ca="1">IF(AJ16&gt;0,(INDIRECT(ADDRESS(AJ16,$AJ$7,,,"ТаблицаСоответствия"))+AL16)*$AJ$8,0)</f>
        <v>0</v>
      </c>
      <c r="AL16" s="32"/>
      <c r="AM16" s="12"/>
      <c r="AN16" s="182">
        <f ca="1">IF(AM16&gt;0,(INDIRECT(ADDRESS(AM16,$AM$7,,,"ТаблицаСоответствия"))+AO16)*$AM$8,0)</f>
        <v>0</v>
      </c>
      <c r="AO16" s="32"/>
      <c r="AP16" s="12"/>
      <c r="AQ16" s="182">
        <f ca="1">IF(AP16&gt;0,(INDIRECT(ADDRESS(AP16,$AP$7,,,"ТаблицаСоответствия"))+AR16)*$AP$8,0)</f>
        <v>0</v>
      </c>
      <c r="AR16" s="32"/>
      <c r="AS16" s="12"/>
      <c r="AT16" s="182">
        <f ca="1">IF(AS16&gt;0,(INDIRECT(ADDRESS(AS16,$AS$7,,,"ТаблицаСоответствия"))+AU16)*$AS$8,0)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50">
        <f ca="1">SUM(D16,G16,Y16,AB16,AE16,AW16,BC16,J16,M16,P16,S16,V16,AH16,AK16,AN16,AQ16,AT16,AZ16,BF16)</f>
        <v>19.599999999999998</v>
      </c>
      <c r="BI16" s="12"/>
      <c r="BJ16" s="29">
        <f ca="1">IF(BI16&gt;0,ROUND((INDIRECT(ADDRESS(BI16,$BI$7,,,"ТаблицаСоответствия"))+BK16)*$BI$8,0),)</f>
        <v>0</v>
      </c>
      <c r="BK16" s="32"/>
      <c r="BL16" s="12"/>
      <c r="BM16" s="29">
        <f ca="1">IF(BL16&gt;0,ROUND((INDIRECT(ADDRESS(BL16,$BL$7,,,"ТаблицаСоответствия"))+BN16)*$BL$8,0),)</f>
        <v>0</v>
      </c>
      <c r="BN16" s="32"/>
      <c r="BO16" s="12"/>
      <c r="BP16" s="29">
        <f ca="1">IF(BO16&gt;0,ROUND((INDIRECT(ADDRESS(BO16,$BO$7,,,"ТаблицаСоответствия"))+BQ16)*$BO$8,0),)</f>
        <v>0</v>
      </c>
      <c r="BQ16" s="32"/>
      <c r="BR16" s="12"/>
      <c r="BS16" s="29">
        <f ca="1">IF(BR16&gt;0,ROUND((INDIRECT(ADDRESS(BR16,$BR$7,,,"ТаблицаСоответствия"))+BT16)*$BR$8,0),)</f>
        <v>0</v>
      </c>
      <c r="BT16" s="32"/>
      <c r="BU16" s="12"/>
      <c r="BV16" s="29">
        <f ca="1">IF(BU16&gt;0,ROUND((INDIRECT(ADDRESS(BU16,$BU$7,,,"ТаблицаСоответствия"))+BW16)*$BU$8,0),)</f>
        <v>0</v>
      </c>
      <c r="BW16" s="32"/>
      <c r="BX16" s="12"/>
      <c r="BY16" s="29">
        <f ca="1">IF(BX16&gt;0,ROUND((INDIRECT(ADDRESS(BX16,$BX$7,,,"ТаблицаСоответствия"))+BZ16)*$BX$8,0),)</f>
        <v>0</v>
      </c>
      <c r="BZ16" s="32"/>
      <c r="CA16" s="12"/>
      <c r="CB16" s="29">
        <f ca="1">IF(CA16&gt;0,ROUND((INDIRECT(ADDRESS(CA16,$CA$7,,,"ТаблицаСоответствия"))+CC16)*$CA$8,0),)</f>
        <v>0</v>
      </c>
      <c r="CC16" s="32"/>
      <c r="CD16" s="12"/>
      <c r="CE16" s="29">
        <f ca="1">IF(CD16&gt;0,ROUND((INDIRECT(ADDRESS(CD16,$CD$7,,,"ТаблицаСоответствия"))+CF16)*$CD$8,0),)</f>
        <v>0</v>
      </c>
      <c r="CF16" s="32"/>
      <c r="CG16" s="12"/>
      <c r="CH16" s="29">
        <f ca="1">IF(CG16&gt;0,ROUND((INDIRECT(ADDRESS(CG16,$CG$7,,,"ТаблицаСоответствия"))+CI16)*$CG$8,0),)</f>
        <v>0</v>
      </c>
      <c r="CI16" s="32"/>
      <c r="CJ16" s="12"/>
      <c r="CK16" s="7">
        <f ca="1">IF(CJ16&gt;0,ROUND((INDIRECT(ADDRESS(CJ16,$CJ$7,,,"ТаблицаСоответствия"))+CL16)*$CJ$8,0),)</f>
        <v>0</v>
      </c>
      <c r="CL16" s="32"/>
      <c r="CM16" s="11"/>
      <c r="CN16" s="7">
        <f ca="1">IF(CM16&gt;0,ROUND((INDIRECT(ADDRESS(CM16,$CM$7,,,"ТаблицаСоответствия"))+CO16)*$CM$8,0),)</f>
        <v>0</v>
      </c>
      <c r="CO16" s="32"/>
      <c r="CP16" s="11"/>
      <c r="CQ16" s="7">
        <f ca="1">IF(CP16&gt;0,ROUND((INDIRECT(ADDRESS(CP16,$CP$7,,,"ТаблицаСоответствия"))+CR16)*$CP$8,0),)</f>
        <v>0</v>
      </c>
      <c r="CR16" s="32"/>
      <c r="CS16" s="11"/>
      <c r="CT16" s="7">
        <f ca="1">IF(CS16&gt;0,ROUND((INDIRECT(ADDRESS(CS16,$CS$7,,,"ТаблицаСоответствия"))+CU16)*$CS$8,0),)</f>
        <v>0</v>
      </c>
      <c r="CU16" s="32"/>
      <c r="CV16" s="11"/>
      <c r="CW16" s="7">
        <f ca="1">IF(CV16&gt;0,ROUND((INDIRECT(ADDRESS(CV16,$CV$7,,,"ТаблицаСоответствия"))+CX16)*$CV$8,0),)</f>
        <v>0</v>
      </c>
      <c r="CX16" s="32"/>
      <c r="CY16" s="11"/>
      <c r="CZ16" s="7">
        <f ca="1">IF(CY16&gt;0,ROUND((INDIRECT(ADDRESS(CY16,$CY$7,,,"ТаблицаСоответствия"))+DA16)*$CY$8,0),)</f>
        <v>0</v>
      </c>
      <c r="DA16" s="32"/>
      <c r="DB16" s="11"/>
      <c r="DC16" s="7">
        <f ca="1">IF(DB16&gt;0,ROUND((INDIRECT(ADDRESS(DB16,$DB$7,,,"ТаблицаСоответствия"))+DD16)*$DB$8,0),)</f>
        <v>0</v>
      </c>
      <c r="DD16" s="32"/>
      <c r="DE16" s="11"/>
      <c r="DF16" s="7">
        <f ca="1">IF(DE16&gt;0,ROUND((INDIRECT(ADDRESS(DE16,$DE$7,,,"ТаблицаСоответствия"))+DG16)*$DE$8,0),)</f>
        <v>0</v>
      </c>
      <c r="DG16" s="32"/>
      <c r="DH16" s="11"/>
      <c r="DI16" s="7">
        <f ca="1">IF(DH16&gt;0,ROUND((INDIRECT(ADDRESS(DH16,$DH$7,,,"ТаблицаСоответствия"))+DJ16)*$DH$8,0),)</f>
        <v>0</v>
      </c>
      <c r="DJ16" s="32"/>
      <c r="DK16" s="11"/>
      <c r="DL16" s="7">
        <f ca="1">IF(DK16&gt;0,ROUND((INDIRECT(ADDRESS(DK16,$DK$7,,,"ТаблицаСоответствия"))+DM16)*$DK$8,0),)</f>
        <v>0</v>
      </c>
      <c r="DM16" s="32"/>
      <c r="DN16" s="11"/>
      <c r="DO16" s="7">
        <f ca="1">IF(DN16&gt;0,ROUND((INDIRECT(ADDRESS(DN16,$DN$7,,,"ТаблицаСоответствия"))+DP16)*$DN$8,0),)</f>
        <v>0</v>
      </c>
      <c r="DP16" s="32"/>
      <c r="DQ16" s="11"/>
      <c r="DR16" s="7">
        <f ca="1">IF(DQ16&gt;0,ROUND((INDIRECT(ADDRESS(DQ16,$DQ$7,,,"ТаблицаСоответствия"))+DS16)*$DQ$8,0),)</f>
        <v>0</v>
      </c>
      <c r="DS16" s="32"/>
      <c r="DT16" s="11"/>
      <c r="DU16" s="7">
        <f ca="1">IF(DT16&gt;0,ROUND((INDIRECT(ADDRESS(DT16,$DT$7,,,"ТаблицаСоответствия"))+DV16)*$DT$8,0),)</f>
        <v>0</v>
      </c>
      <c r="DV16" s="32"/>
      <c r="DW16" s="11"/>
      <c r="DX16" s="7">
        <f ca="1">IF(DW16&gt;0,ROUND((INDIRECT(ADDRESS(DW16,$DW$7,,,"ТаблицаСоответствия"))+DY16)*$DW$8,0),)</f>
        <v>0</v>
      </c>
      <c r="DY16" s="32"/>
      <c r="DZ16" s="11"/>
      <c r="EA16" s="7">
        <f ca="1">IF(DZ16&gt;0,ROUND((INDIRECT(ADDRESS(DZ16,$DZ$7,,,"ТаблицаСоответствия"))+EB16)*$DZ$8,0),)</f>
        <v>0</v>
      </c>
      <c r="EB16" s="32"/>
      <c r="EC16" s="11"/>
      <c r="ED16" s="7">
        <f ca="1">IF(EC16&gt;0,ROUND((INDIRECT(ADDRESS(EC16,$EC$7,,,"ТаблицаСоответствия"))+EE16)*$EC$8,0),)</f>
        <v>0</v>
      </c>
      <c r="EE16" s="32"/>
      <c r="EF16" s="11"/>
      <c r="EG16" s="7">
        <f ca="1">IF(EF16&gt;0,ROUND((INDIRECT(ADDRESS(EF16,$EF$7,,,"ТаблицаСоответствия"))+EH16)*$EF$8,0),)</f>
        <v>0</v>
      </c>
      <c r="EH16" s="32"/>
      <c r="EI16" s="169">
        <f ca="1">SUM(EG16,DI16,DL16,BJ16,BM16,BP16,BH16,BS16,BV16,BY16,CB16,CE16,CH16,CN16,CQ16,CT16,CW16,CZ16,DC16,DF16,CK16,DO16,DR16,DU16,DX16,EA16,ED16,)</f>
        <v>19.599999999999998</v>
      </c>
      <c r="EJ16" s="275" t="str">
        <f t="shared" si="0"/>
        <v>Волков Павел - Голованова Ольга</v>
      </c>
      <c r="EK16" s="276"/>
      <c r="EL16" s="277"/>
      <c r="EM16" s="14">
        <f t="shared" ca="1" si="1"/>
        <v>7</v>
      </c>
    </row>
    <row r="17" spans="1:144" ht="15.75" thickBot="1" x14ac:dyDescent="0.3">
      <c r="A17" s="30">
        <f t="shared" si="2"/>
        <v>8</v>
      </c>
      <c r="B17" s="119" t="s">
        <v>36</v>
      </c>
      <c r="C17" s="12"/>
      <c r="D17" s="182">
        <f ca="1">IF(C17&gt;0,(INDIRECT(ADDRESS(C17,$C$7,,,"ТаблицаСоответствия"))+E17)*$C$8,0)</f>
        <v>0</v>
      </c>
      <c r="E17" s="32"/>
      <c r="F17" s="12"/>
      <c r="G17" s="182">
        <f ca="1">IF(F17&gt;0,(INDIRECT(ADDRESS(F17,$F$7,,,"ТаблицаСоответствия"))+H17)*$F$8,0)</f>
        <v>0</v>
      </c>
      <c r="H17" s="32"/>
      <c r="I17" s="12"/>
      <c r="J17" s="182">
        <f ca="1">IF(I17&gt;0,(INDIRECT(ADDRESS(I17,$I$7,,,"ТаблицаСоответствия"))+K17)*$I$8,0)</f>
        <v>0</v>
      </c>
      <c r="K17" s="32"/>
      <c r="L17" s="12"/>
      <c r="M17" s="182">
        <f ca="1">IF(L17&gt;0,(INDIRECT(ADDRESS(L17,$L$7,,,"ТаблицаСоответствия"))+N17)*$L$8,0)</f>
        <v>0</v>
      </c>
      <c r="N17" s="32"/>
      <c r="O17" s="12"/>
      <c r="P17" s="182">
        <f ca="1">IF(O17&gt;0,(INDIRECT(ADDRESS(O17,$O$7,,,"ТаблицаСоответствия"))+Q17)*$O$8,0)</f>
        <v>0</v>
      </c>
      <c r="Q17" s="32"/>
      <c r="R17" s="12"/>
      <c r="S17" s="182">
        <f ca="1">IF(R17&gt;0,(INDIRECT(ADDRESS(R17,$R$7,,,"ТаблицаСоответствия"))+T17)*$R$8,0)</f>
        <v>0</v>
      </c>
      <c r="T17" s="32"/>
      <c r="U17" s="12"/>
      <c r="V17" s="182">
        <f ca="1">IF(U17&gt;0,(INDIRECT(ADDRESS(U17,$U$7,,,"ТаблицаСоответствия"))+W17)*$U$8,0)</f>
        <v>0</v>
      </c>
      <c r="W17" s="32"/>
      <c r="X17" s="12">
        <v>7</v>
      </c>
      <c r="Y17" s="182">
        <f ca="1">IF(X17&gt;0,(INDIRECT(ADDRESS(X17,$X$7,,,"ТаблицаСоответствия"))+Z17)*$X$8,0)</f>
        <v>16.799999999999997</v>
      </c>
      <c r="Z17" s="32"/>
      <c r="AA17" s="12"/>
      <c r="AB17" s="182">
        <f ca="1">IF(AA17&gt;0,(INDIRECT(ADDRESS(AA17,$AA$7,,,"ТаблицаСоответствия"))+AC17)*$AA$8,0)</f>
        <v>0</v>
      </c>
      <c r="AC17" s="32"/>
      <c r="AD17" s="12"/>
      <c r="AE17" s="182">
        <f ca="1">IF(AD17&gt;0,(INDIRECT(ADDRESS(AD17,$AD$7,,,"ТаблицаСоответствия"))+AF17)*$AD$8,0)</f>
        <v>0</v>
      </c>
      <c r="AF17" s="32"/>
      <c r="AG17" s="12"/>
      <c r="AH17" s="182">
        <f ca="1">IF(AG17&gt;0,(INDIRECT(ADDRESS(AG17,$AG$7,,,"ТаблицаСоответствия"))+AI17)*$AG$8,0)</f>
        <v>0</v>
      </c>
      <c r="AI17" s="32"/>
      <c r="AJ17" s="12"/>
      <c r="AK17" s="182">
        <f ca="1">IF(AJ17&gt;0,(INDIRECT(ADDRESS(AJ17,$AJ$7,,,"ТаблицаСоответствия"))+AL17)*$AJ$8,0)</f>
        <v>0</v>
      </c>
      <c r="AL17" s="32"/>
      <c r="AM17" s="12"/>
      <c r="AN17" s="182">
        <f ca="1">IF(AM17&gt;0,(INDIRECT(ADDRESS(AM17,$AM$7,,,"ТаблицаСоответствия"))+AO17)*$AM$8,0)</f>
        <v>0</v>
      </c>
      <c r="AO17" s="32"/>
      <c r="AP17" s="12"/>
      <c r="AQ17" s="182">
        <f ca="1">IF(AP17&gt;0,(INDIRECT(ADDRESS(AP17,$AP$7,,,"ТаблицаСоответствия"))+AR17)*$AP$8,0)</f>
        <v>0</v>
      </c>
      <c r="AR17" s="32"/>
      <c r="AS17" s="12"/>
      <c r="AT17" s="182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50">
        <f ca="1">SUM(D17,G17,Y17,AB17,AE17,AW17,BC17,J17,M17,P17,S17,V17,AH17,AK17,AN17,AQ17,AT17,AZ17,BF17)</f>
        <v>16.799999999999997</v>
      </c>
      <c r="BI17" s="12"/>
      <c r="BJ17" s="29">
        <f ca="1">IF(BI17&gt;0,ROUND((INDIRECT(ADDRESS(BI17,$BI$7,,,"ТаблицаСоответствия"))+BK17)*$BI$8,0),)</f>
        <v>0</v>
      </c>
      <c r="BK17" s="32"/>
      <c r="BL17" s="12"/>
      <c r="BM17" s="29">
        <f ca="1">IF(BL17&gt;0,ROUND((INDIRECT(ADDRESS(BL17,$BL$7,,,"ТаблицаСоответствия"))+BN17)*$BL$8,0),)</f>
        <v>0</v>
      </c>
      <c r="BN17" s="32"/>
      <c r="BO17" s="12"/>
      <c r="BP17" s="29">
        <f ca="1">IF(BO17&gt;0,ROUND((INDIRECT(ADDRESS(BO17,$BO$7,,,"ТаблицаСоответствия"))+BQ17)*$BO$8,0),)</f>
        <v>0</v>
      </c>
      <c r="BQ17" s="32"/>
      <c r="BR17" s="12"/>
      <c r="BS17" s="29">
        <f ca="1">IF(BR17&gt;0,ROUND((INDIRECT(ADDRESS(BR17,$BR$7,,,"ТаблицаСоответствия"))+BT17)*$BR$8,0),)</f>
        <v>0</v>
      </c>
      <c r="BT17" s="32"/>
      <c r="BU17" s="12"/>
      <c r="BV17" s="29">
        <f ca="1">IF(BU17&gt;0,ROUND((INDIRECT(ADDRESS(BU17,$BU$7,,,"ТаблицаСоответствия"))+BW17)*$BU$8,0),)</f>
        <v>0</v>
      </c>
      <c r="BW17" s="32"/>
      <c r="BX17" s="12"/>
      <c r="BY17" s="29">
        <f ca="1">IF(BX17&gt;0,ROUND((INDIRECT(ADDRESS(BX17,$BX$7,,,"ТаблицаСоответствия"))+BZ17)*$BX$8,0),)</f>
        <v>0</v>
      </c>
      <c r="BZ17" s="32"/>
      <c r="CA17" s="12"/>
      <c r="CB17" s="29">
        <f ca="1">IF(CA17&gt;0,ROUND((INDIRECT(ADDRESS(CA17,$CA$7,,,"ТаблицаСоответствия"))+CC17)*$CA$8,0),)</f>
        <v>0</v>
      </c>
      <c r="CC17" s="32"/>
      <c r="CD17" s="12"/>
      <c r="CE17" s="29">
        <f ca="1">IF(CD17&gt;0,ROUND((INDIRECT(ADDRESS(CD17,$CD$7,,,"ТаблицаСоответствия"))+CF17)*$CD$8,0),)</f>
        <v>0</v>
      </c>
      <c r="CF17" s="32"/>
      <c r="CG17" s="12"/>
      <c r="CH17" s="29">
        <f ca="1">IF(CG17&gt;0,ROUND((INDIRECT(ADDRESS(CG17,$CG$7,,,"ТаблицаСоответствия"))+CI17)*$CG$8,0),)</f>
        <v>0</v>
      </c>
      <c r="CI17" s="32"/>
      <c r="CJ17" s="12"/>
      <c r="CK17" s="7">
        <f ca="1">IF(CJ17&gt;0,ROUND((INDIRECT(ADDRESS(CJ17,$CJ$7,,,"ТаблицаСоответствия"))+CL17)*$CJ$8,0),)</f>
        <v>0</v>
      </c>
      <c r="CL17" s="32"/>
      <c r="CM17" s="11"/>
      <c r="CN17" s="7">
        <f ca="1">IF(CM17&gt;0,ROUND((INDIRECT(ADDRESS(CM17,$CM$7,,,"ТаблицаСоответствия"))+CO17)*$CM$8,0),)</f>
        <v>0</v>
      </c>
      <c r="CO17" s="32"/>
      <c r="CP17" s="11"/>
      <c r="CQ17" s="7">
        <f ca="1">IF(CP17&gt;0,ROUND((INDIRECT(ADDRESS(CP17,$CP$7,,,"ТаблицаСоответствия"))+CR17)*$CP$8,0),)</f>
        <v>0</v>
      </c>
      <c r="CR17" s="32"/>
      <c r="CS17" s="11"/>
      <c r="CT17" s="7">
        <f ca="1">IF(CS17&gt;0,ROUND((INDIRECT(ADDRESS(CS17,$CS$7,,,"ТаблицаСоответствия"))+CU17)*$CS$8,0),)</f>
        <v>0</v>
      </c>
      <c r="CU17" s="32"/>
      <c r="CV17" s="11"/>
      <c r="CW17" s="7">
        <f ca="1">IF(CV17&gt;0,ROUND((INDIRECT(ADDRESS(CV17,$CV$7,,,"ТаблицаСоответствия"))+CX17)*$CV$8,0),)</f>
        <v>0</v>
      </c>
      <c r="CX17" s="32"/>
      <c r="CY17" s="11"/>
      <c r="CZ17" s="7">
        <f ca="1">IF(CY17&gt;0,ROUND((INDIRECT(ADDRESS(CY17,$CY$7,,,"ТаблицаСоответствия"))+DA17)*$CY$8,0),)</f>
        <v>0</v>
      </c>
      <c r="DA17" s="32"/>
      <c r="DB17" s="11"/>
      <c r="DC17" s="7">
        <f ca="1">IF(DB17&gt;0,ROUND((INDIRECT(ADDRESS(DB17,$DB$7,,,"ТаблицаСоответствия"))+DD17)*$DB$8,0),)</f>
        <v>0</v>
      </c>
      <c r="DD17" s="32"/>
      <c r="DE17" s="11"/>
      <c r="DF17" s="7">
        <f ca="1">IF(DE17&gt;0,ROUND((INDIRECT(ADDRESS(DE17,$DE$7,,,"ТаблицаСоответствия"))+DG17)*$DE$8,0),)</f>
        <v>0</v>
      </c>
      <c r="DG17" s="32"/>
      <c r="DH17" s="11"/>
      <c r="DI17" s="7">
        <f ca="1">IF(DH17&gt;0,ROUND((INDIRECT(ADDRESS(DH17,$DH$7,,,"ТаблицаСоответствия"))+DJ17)*$DH$8,0),)</f>
        <v>0</v>
      </c>
      <c r="DJ17" s="32"/>
      <c r="DK17" s="11"/>
      <c r="DL17" s="7">
        <f ca="1">IF(DK17&gt;0,ROUND((INDIRECT(ADDRESS(DK17,$DK$7,,,"ТаблицаСоответствия"))+DM17)*$DK$8,0),)</f>
        <v>0</v>
      </c>
      <c r="DM17" s="32"/>
      <c r="DN17" s="11"/>
      <c r="DO17" s="7">
        <f ca="1">IF(DN17&gt;0,ROUND((INDIRECT(ADDRESS(DN17,$DN$7,,,"ТаблицаСоответствия"))+DP17)*$DN$8,0),)</f>
        <v>0</v>
      </c>
      <c r="DP17" s="32"/>
      <c r="DQ17" s="11"/>
      <c r="DR17" s="7">
        <f ca="1">IF(DQ17&gt;0,ROUND((INDIRECT(ADDRESS(DQ17,$DQ$7,,,"ТаблицаСоответствия"))+DS17)*$DQ$8,0),)</f>
        <v>0</v>
      </c>
      <c r="DS17" s="32"/>
      <c r="DT17" s="11"/>
      <c r="DU17" s="7">
        <f ca="1">IF(DT17&gt;0,ROUND((INDIRECT(ADDRESS(DT17,$DT$7,,,"ТаблицаСоответствия"))+DV17)*$DT$8,0),)</f>
        <v>0</v>
      </c>
      <c r="DV17" s="32"/>
      <c r="DW17" s="11"/>
      <c r="DX17" s="7">
        <f ca="1">IF(DW17&gt;0,ROUND((INDIRECT(ADDRESS(DW17,$DW$7,,,"ТаблицаСоответствия"))+DY17)*$DW$8,0),)</f>
        <v>0</v>
      </c>
      <c r="DY17" s="32"/>
      <c r="DZ17" s="11"/>
      <c r="EA17" s="7">
        <f ca="1">IF(DZ17&gt;0,ROUND((INDIRECT(ADDRESS(DZ17,$DZ$7,,,"ТаблицаСоответствия"))+EB17)*$DZ$8,0),)</f>
        <v>0</v>
      </c>
      <c r="EB17" s="32"/>
      <c r="EC17" s="11"/>
      <c r="ED17" s="7">
        <f ca="1">IF(EC17&gt;0,ROUND((INDIRECT(ADDRESS(EC17,$EC$7,,,"ТаблицаСоответствия"))+EE17)*$EC$8,0),)</f>
        <v>0</v>
      </c>
      <c r="EE17" s="32"/>
      <c r="EF17" s="11"/>
      <c r="EG17" s="7">
        <f ca="1">IF(EF17&gt;0,ROUND((INDIRECT(ADDRESS(EF17,$EF$7,,,"ТаблицаСоответствия"))+EH17)*$EF$8,0),)</f>
        <v>0</v>
      </c>
      <c r="EH17" s="32"/>
      <c r="EI17" s="169">
        <f ca="1">SUM(EG17,DI17,DL17,BJ17,BM17,BP17,BH17,BS17,BV17,BY17,CB17,CE17,CH17,CN17,CQ17,CT17,CW17,CZ17,DC17,DF17,CK17,DO17,DR17,DU17,DX17,EA17,ED17,)</f>
        <v>16.799999999999997</v>
      </c>
      <c r="EJ17" s="275" t="str">
        <f t="shared" si="0"/>
        <v>Логинов Даниил - Захарова Марианна</v>
      </c>
      <c r="EK17" s="276"/>
      <c r="EL17" s="277"/>
      <c r="EM17" s="14">
        <f t="shared" ca="1" si="1"/>
        <v>8</v>
      </c>
    </row>
    <row r="18" spans="1:144" ht="16.7" customHeight="1" thickBot="1" x14ac:dyDescent="0.3">
      <c r="A18" s="30">
        <f t="shared" si="2"/>
        <v>9</v>
      </c>
      <c r="B18" s="119" t="s">
        <v>73</v>
      </c>
      <c r="C18" s="12"/>
      <c r="D18" s="182">
        <f ca="1">IF(C18&gt;0,(INDIRECT(ADDRESS(C18,$C$7,,,"ТаблицаСоответствия"))+E18)*$C$8,0)</f>
        <v>0</v>
      </c>
      <c r="E18" s="32"/>
      <c r="F18" s="12"/>
      <c r="G18" s="182">
        <f ca="1">IF(F18&gt;0,(INDIRECT(ADDRESS(F18,$F$7,,,"ТаблицаСоответствия"))+H18)*$F$8,0)</f>
        <v>0</v>
      </c>
      <c r="H18" s="32"/>
      <c r="I18" s="12"/>
      <c r="J18" s="182">
        <f ca="1">IF(I18&gt;0,(INDIRECT(ADDRESS(I18,$I$7,,,"ТаблицаСоответствия"))+K18)*$I$8,0)</f>
        <v>0</v>
      </c>
      <c r="K18" s="32"/>
      <c r="L18" s="12"/>
      <c r="M18" s="182">
        <f ca="1">IF(L18&gt;0,(INDIRECT(ADDRESS(L18,$L$7,,,"ТаблицаСоответствия"))+N18)*$L$8,0)</f>
        <v>0</v>
      </c>
      <c r="N18" s="32"/>
      <c r="O18" s="12"/>
      <c r="P18" s="182">
        <f ca="1">IF(O18&gt;0,(INDIRECT(ADDRESS(O18,$O$7,,,"ТаблицаСоответствия"))+Q18)*$O$8,0)</f>
        <v>0</v>
      </c>
      <c r="Q18" s="32"/>
      <c r="R18" s="12"/>
      <c r="S18" s="182">
        <f ca="1">IF(R18&gt;0,(INDIRECT(ADDRESS(R18,$R$7,,,"ТаблицаСоответствия"))+T18)*$R$8,0)</f>
        <v>0</v>
      </c>
      <c r="T18" s="32"/>
      <c r="U18" s="12"/>
      <c r="V18" s="182">
        <f ca="1">IF(U18&gt;0,(INDIRECT(ADDRESS(U18,$U$7,,,"ТаблицаСоответствия"))+W18)*$U$8,0)</f>
        <v>0</v>
      </c>
      <c r="W18" s="32"/>
      <c r="X18" s="12">
        <v>9</v>
      </c>
      <c r="Y18" s="182">
        <f ca="1">IF(X18&gt;0,(INDIRECT(ADDRESS(X18,$X$7,,,"ТаблицаСоответствия"))+Z18)*$X$8,0)</f>
        <v>11.2</v>
      </c>
      <c r="Z18" s="32"/>
      <c r="AA18" s="12"/>
      <c r="AB18" s="182">
        <f ca="1">IF(AA18&gt;0,(INDIRECT(ADDRESS(AA18,$AA$7,,,"ТаблицаСоответствия"))+AC18)*$AA$8,0)</f>
        <v>0</v>
      </c>
      <c r="AC18" s="32"/>
      <c r="AD18" s="12"/>
      <c r="AE18" s="182">
        <f ca="1">IF(AD18&gt;0,(INDIRECT(ADDRESS(AD18,$AD$7,,,"ТаблицаСоответствия"))+AF18)*$AD$8,0)</f>
        <v>0</v>
      </c>
      <c r="AF18" s="32"/>
      <c r="AG18" s="12"/>
      <c r="AH18" s="182">
        <f ca="1">IF(AG18&gt;0,(INDIRECT(ADDRESS(AG18,$AG$7,,,"ТаблицаСоответствия"))+AI18)*$AG$8,0)</f>
        <v>0</v>
      </c>
      <c r="AI18" s="32"/>
      <c r="AJ18" s="12"/>
      <c r="AK18" s="182">
        <f ca="1">IF(AJ18&gt;0,(INDIRECT(ADDRESS(AJ18,$AJ$7,,,"ТаблицаСоответствия"))+AL18)*$AJ$8,0)</f>
        <v>0</v>
      </c>
      <c r="AL18" s="32"/>
      <c r="AM18" s="12"/>
      <c r="AN18" s="182">
        <f ca="1">IF(AM18&gt;0,(INDIRECT(ADDRESS(AM18,$AM$7,,,"ТаблицаСоответствия"))+AO18)*$AM$8,0)</f>
        <v>0</v>
      </c>
      <c r="AO18" s="32"/>
      <c r="AP18" s="12"/>
      <c r="AQ18" s="182">
        <f ca="1">IF(AP18&gt;0,(INDIRECT(ADDRESS(AP18,$AP$7,,,"ТаблицаСоответствия"))+AR18)*$AP$8,0)</f>
        <v>0</v>
      </c>
      <c r="AR18" s="32"/>
      <c r="AS18" s="12"/>
      <c r="AT18" s="182">
        <f ca="1">IF(AS18&gt;0,(INDIRECT(ADDRESS(AS18,$AS$7,,,"ТаблицаСоответствия"))+AU18)*$AS$8,0)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50">
        <f ca="1">SUM(D18,G18,Y18,AB18,AE18,AW18,BC18,J18,M18,P18,S18,V18,AH18,AK18,AN18,AQ18,AT18,AZ18,BF18)</f>
        <v>11.2</v>
      </c>
      <c r="BI18" s="12"/>
      <c r="BJ18" s="29">
        <f ca="1">IF(BI18&gt;0,ROUND((INDIRECT(ADDRESS(BI18,$BI$7,,,"ТаблицаСоответствия"))+BK18)*$BI$8,0),)</f>
        <v>0</v>
      </c>
      <c r="BK18" s="32"/>
      <c r="BL18" s="12"/>
      <c r="BM18" s="29">
        <f ca="1">IF(BL18&gt;0,ROUND((INDIRECT(ADDRESS(BL18,$BL$7,,,"ТаблицаСоответствия"))+BN18)*$BL$8,0),)</f>
        <v>0</v>
      </c>
      <c r="BN18" s="32"/>
      <c r="BO18" s="12"/>
      <c r="BP18" s="29">
        <f ca="1">IF(BO18&gt;0,ROUND((INDIRECT(ADDRESS(BO18,$BO$7,,,"ТаблицаСоответствия"))+BQ18)*$BO$8,0),)</f>
        <v>0</v>
      </c>
      <c r="BQ18" s="32"/>
      <c r="BR18" s="12"/>
      <c r="BS18" s="29">
        <f ca="1">IF(BR18&gt;0,ROUND((INDIRECT(ADDRESS(BR18,$BR$7,,,"ТаблицаСоответствия"))+BT18)*$BR$8,0),)</f>
        <v>0</v>
      </c>
      <c r="BT18" s="32"/>
      <c r="BU18" s="12"/>
      <c r="BV18" s="29">
        <f ca="1">IF(BU18&gt;0,ROUND((INDIRECT(ADDRESS(BU18,$BU$7,,,"ТаблицаСоответствия"))+BW18)*$BU$8,0),)</f>
        <v>0</v>
      </c>
      <c r="BW18" s="32"/>
      <c r="BX18" s="12"/>
      <c r="BY18" s="29">
        <f ca="1">IF(BX18&gt;0,ROUND((INDIRECT(ADDRESS(BX18,$BX$7,,,"ТаблицаСоответствия"))+BZ18)*$BX$8,0),)</f>
        <v>0</v>
      </c>
      <c r="BZ18" s="32"/>
      <c r="CA18" s="12"/>
      <c r="CB18" s="29">
        <f ca="1">IF(CA18&gt;0,ROUND((INDIRECT(ADDRESS(CA18,$CA$7,,,"ТаблицаСоответствия"))+CC18)*$CA$8,0),)</f>
        <v>0</v>
      </c>
      <c r="CC18" s="32"/>
      <c r="CD18" s="12"/>
      <c r="CE18" s="29">
        <f ca="1">IF(CD18&gt;0,ROUND((INDIRECT(ADDRESS(CD18,$CD$7,,,"ТаблицаСоответствия"))+CF18)*$CD$8,0),)</f>
        <v>0</v>
      </c>
      <c r="CF18" s="32"/>
      <c r="CG18" s="12"/>
      <c r="CH18" s="29">
        <f ca="1">IF(CG18&gt;0,ROUND((INDIRECT(ADDRESS(CG18,$CG$7,,,"ТаблицаСоответствия"))+CI18)*$CG$8,0),)</f>
        <v>0</v>
      </c>
      <c r="CI18" s="32"/>
      <c r="CJ18" s="12"/>
      <c r="CK18" s="7">
        <f ca="1">IF(CJ18&gt;0,ROUND((INDIRECT(ADDRESS(CJ18,$CJ$7,,,"ТаблицаСоответствия"))+CL18)*$CJ$8,0),)</f>
        <v>0</v>
      </c>
      <c r="CL18" s="32"/>
      <c r="CM18" s="11"/>
      <c r="CN18" s="7">
        <f ca="1">IF(CM18&gt;0,ROUND((INDIRECT(ADDRESS(CM18,$CM$7,,,"ТаблицаСоответствия"))+CO18)*$CM$8,0),)</f>
        <v>0</v>
      </c>
      <c r="CO18" s="32"/>
      <c r="CP18" s="11"/>
      <c r="CQ18" s="7">
        <f ca="1">IF(CP18&gt;0,ROUND((INDIRECT(ADDRESS(CP18,$CP$7,,,"ТаблицаСоответствия"))+CR18)*$CP$8,0),)</f>
        <v>0</v>
      </c>
      <c r="CR18" s="32"/>
      <c r="CS18" s="11"/>
      <c r="CT18" s="7">
        <f ca="1">IF(CS18&gt;0,ROUND((INDIRECT(ADDRESS(CS18,$CS$7,,,"ТаблицаСоответствия"))+CU18)*$CS$8,0),)</f>
        <v>0</v>
      </c>
      <c r="CU18" s="32"/>
      <c r="CV18" s="11"/>
      <c r="CW18" s="7">
        <f ca="1">IF(CV18&gt;0,ROUND((INDIRECT(ADDRESS(CV18,$CV$7,,,"ТаблицаСоответствия"))+CX18)*$CV$8,0),)</f>
        <v>0</v>
      </c>
      <c r="CX18" s="32"/>
      <c r="CY18" s="11"/>
      <c r="CZ18" s="7">
        <f ca="1">IF(CY18&gt;0,ROUND((INDIRECT(ADDRESS(CY18,$CY$7,,,"ТаблицаСоответствия"))+DA18)*$CY$8,0),)</f>
        <v>0</v>
      </c>
      <c r="DA18" s="32"/>
      <c r="DB18" s="11"/>
      <c r="DC18" s="7">
        <f ca="1">IF(DB18&gt;0,ROUND((INDIRECT(ADDRESS(DB18,$DB$7,,,"ТаблицаСоответствия"))+DD18)*$DB$8,0),)</f>
        <v>0</v>
      </c>
      <c r="DD18" s="32"/>
      <c r="DE18" s="11"/>
      <c r="DF18" s="7">
        <f ca="1">IF(DE18&gt;0,ROUND((INDIRECT(ADDRESS(DE18,$DE$7,,,"ТаблицаСоответствия"))+DG18)*$DE$8,0),)</f>
        <v>0</v>
      </c>
      <c r="DG18" s="32"/>
      <c r="DH18" s="11"/>
      <c r="DI18" s="7">
        <f ca="1">IF(DH18&gt;0,ROUND((INDIRECT(ADDRESS(DH18,$DH$7,,,"ТаблицаСоответствия"))+DJ18)*$DH$8,0),)</f>
        <v>0</v>
      </c>
      <c r="DJ18" s="32"/>
      <c r="DK18" s="11"/>
      <c r="DL18" s="7">
        <f ca="1">IF(DK18&gt;0,ROUND((INDIRECT(ADDRESS(DK18,$DK$7,,,"ТаблицаСоответствия"))+DM18)*$DK$8,0),)</f>
        <v>0</v>
      </c>
      <c r="DM18" s="32"/>
      <c r="DN18" s="11"/>
      <c r="DO18" s="7">
        <f ca="1">IF(DN18&gt;0,ROUND((INDIRECT(ADDRESS(DN18,$DN$7,,,"ТаблицаСоответствия"))+DP18)*$DN$8,0),)</f>
        <v>0</v>
      </c>
      <c r="DP18" s="32"/>
      <c r="DQ18" s="11"/>
      <c r="DR18" s="7">
        <f ca="1">IF(DQ18&gt;0,ROUND((INDIRECT(ADDRESS(DQ18,$DQ$7,,,"ТаблицаСоответствия"))+DS18)*$DQ$8,0),)</f>
        <v>0</v>
      </c>
      <c r="DS18" s="32"/>
      <c r="DT18" s="11"/>
      <c r="DU18" s="7">
        <f ca="1">IF(DT18&gt;0,ROUND((INDIRECT(ADDRESS(DT18,$DT$7,,,"ТаблицаСоответствия"))+DV18)*$DT$8,0),)</f>
        <v>0</v>
      </c>
      <c r="DV18" s="32"/>
      <c r="DW18" s="11"/>
      <c r="DX18" s="7">
        <f ca="1">IF(DW18&gt;0,ROUND((INDIRECT(ADDRESS(DW18,$DW$7,,,"ТаблицаСоответствия"))+DY18)*$DW$8,0),)</f>
        <v>0</v>
      </c>
      <c r="DY18" s="32"/>
      <c r="DZ18" s="11"/>
      <c r="EA18" s="7">
        <f ca="1">IF(DZ18&gt;0,ROUND((INDIRECT(ADDRESS(DZ18,$DZ$7,,,"ТаблицаСоответствия"))+EB18)*$DZ$8,0),)</f>
        <v>0</v>
      </c>
      <c r="EB18" s="32"/>
      <c r="EC18" s="11"/>
      <c r="ED18" s="7">
        <f ca="1">IF(EC18&gt;0,ROUND((INDIRECT(ADDRESS(EC18,$EC$7,,,"ТаблицаСоответствия"))+EE18)*$EC$8,0),)</f>
        <v>0</v>
      </c>
      <c r="EE18" s="32"/>
      <c r="EF18" s="11"/>
      <c r="EG18" s="7">
        <f ca="1">IF(EF18&gt;0,ROUND((INDIRECT(ADDRESS(EF18,$EF$7,,,"ТаблицаСоответствия"))+EH18)*$EF$8,0),)</f>
        <v>0</v>
      </c>
      <c r="EH18" s="32"/>
      <c r="EI18" s="169">
        <f ca="1">SUM(EG18,DI18,DL18,BJ18,BM18,BP18,BH18,BS18,BV18,BY18,CB18,CE18,CH18,CN18,CQ18,CT18,CW18,CZ18,DC18,DF18,CK18,DO18,DR18,DU18,DX18,EA18,ED18,)</f>
        <v>11.2</v>
      </c>
      <c r="EJ18" s="275" t="str">
        <f t="shared" si="0"/>
        <v>Валиков Николай - Гаева Мария</v>
      </c>
      <c r="EK18" s="276"/>
      <c r="EL18" s="277"/>
      <c r="EM18" s="14">
        <f t="shared" ca="1" si="1"/>
        <v>9</v>
      </c>
    </row>
    <row r="19" spans="1:144" s="34" customFormat="1" ht="15.75" thickBot="1" x14ac:dyDescent="0.3">
      <c r="A19" s="30">
        <f t="shared" si="2"/>
        <v>10</v>
      </c>
      <c r="B19" s="31" t="s">
        <v>100</v>
      </c>
      <c r="C19" s="12"/>
      <c r="D19" s="182">
        <f ca="1">IF(C19&gt;0,(INDIRECT(ADDRESS(C19,$C$7,,,"ТаблицаСоответствия"))+E19)*$C$8,0)</f>
        <v>0</v>
      </c>
      <c r="E19" s="32"/>
      <c r="F19" s="12"/>
      <c r="G19" s="182">
        <f ca="1">IF(F19&gt;0,(INDIRECT(ADDRESS(F19,$F$7,,,"ТаблицаСоответствия"))+H19)*$F$8,0)</f>
        <v>0</v>
      </c>
      <c r="H19" s="32"/>
      <c r="I19" s="12"/>
      <c r="J19" s="182">
        <f ca="1">IF(I19&gt;0,(INDIRECT(ADDRESS(I19,$I$7,,,"ТаблицаСоответствия"))+K19)*$I$8,0)</f>
        <v>0</v>
      </c>
      <c r="K19" s="32"/>
      <c r="L19" s="12"/>
      <c r="M19" s="182">
        <f ca="1">IF(L19&gt;0,(INDIRECT(ADDRESS(L19,$L$7,,,"ТаблицаСоответствия"))+N19)*$L$8,0)</f>
        <v>0</v>
      </c>
      <c r="N19" s="32"/>
      <c r="O19" s="12"/>
      <c r="P19" s="182">
        <f ca="1">IF(O19&gt;0,(INDIRECT(ADDRESS(O19,$O$7,,,"ТаблицаСоответствия"))+Q19)*$O$8,0)</f>
        <v>0</v>
      </c>
      <c r="Q19" s="32"/>
      <c r="R19" s="12"/>
      <c r="S19" s="182">
        <f ca="1">IF(R19&gt;0,(INDIRECT(ADDRESS(R19,$R$7,,,"ТаблицаСоответствия"))+T19)*$R$8,0)</f>
        <v>0</v>
      </c>
      <c r="T19" s="32"/>
      <c r="U19" s="12"/>
      <c r="V19" s="182">
        <f ca="1">IF(U19&gt;0,(INDIRECT(ADDRESS(U19,$U$7,,,"ТаблицаСоответствия"))+W19)*$U$8,0)</f>
        <v>0</v>
      </c>
      <c r="W19" s="32"/>
      <c r="X19" s="12"/>
      <c r="Y19" s="182">
        <f ca="1">IF(X19&gt;0,(INDIRECT(ADDRESS(X19,$X$7,,,"ТаблицаСоответствия"))+Z19)*$X$8,0)</f>
        <v>0</v>
      </c>
      <c r="Z19" s="32"/>
      <c r="AA19" s="12">
        <v>4</v>
      </c>
      <c r="AB19" s="182">
        <f ca="1">IF(AA19&gt;0,(INDIRECT(ADDRESS(AA19,$AA$7,,,"ТаблицаСоответствия"))+AC19)*$AA$8,0)</f>
        <v>8.3999999999999986</v>
      </c>
      <c r="AC19" s="32"/>
      <c r="AD19" s="12"/>
      <c r="AE19" s="182">
        <f ca="1">IF(AD19&gt;0,(INDIRECT(ADDRESS(AD19,$AD$7,,,"ТаблицаСоответствия"))+AF19)*$AD$8,0)</f>
        <v>0</v>
      </c>
      <c r="AF19" s="32"/>
      <c r="AG19" s="12"/>
      <c r="AH19" s="182">
        <f ca="1">IF(AG19&gt;0,(INDIRECT(ADDRESS(AG19,$AG$7,,,"ТаблицаСоответствия"))+AI19)*$AG$8,0)</f>
        <v>0</v>
      </c>
      <c r="AI19" s="32"/>
      <c r="AJ19" s="12"/>
      <c r="AK19" s="182">
        <f ca="1">IF(AJ19&gt;0,(INDIRECT(ADDRESS(AJ19,$AJ$7,,,"ТаблицаСоответствия"))+AL19)*$AJ$8,0)</f>
        <v>0</v>
      </c>
      <c r="AL19" s="32"/>
      <c r="AM19" s="12"/>
      <c r="AN19" s="182">
        <f ca="1">IF(AM19&gt;0,(INDIRECT(ADDRESS(AM19,$AM$7,,,"ТаблицаСоответствия"))+AO19)*$AM$8,0)</f>
        <v>0</v>
      </c>
      <c r="AO19" s="32"/>
      <c r="AP19" s="12"/>
      <c r="AQ19" s="182">
        <f ca="1">IF(AP19&gt;0,(INDIRECT(ADDRESS(AP19,$AP$7,,,"ТаблицаСоответствия"))+AR19)*$AP$8,0)</f>
        <v>0</v>
      </c>
      <c r="AR19" s="32"/>
      <c r="AS19" s="12"/>
      <c r="AT19" s="182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50">
        <f ca="1">SUM(D19,G19,Y19,AB19,AE19,AW19,BC19,J19,M19,P19,S19,V19,AH19,AK19,AN19,AQ19,AT19,AZ19,BF19)</f>
        <v>8.3999999999999986</v>
      </c>
      <c r="BI19" s="12"/>
      <c r="BJ19" s="29">
        <f ca="1">IF(BI19&gt;0,ROUND((INDIRECT(ADDRESS(BI19,$BI$7,,,"ТаблицаСоответствия"))+BK19)*$BI$8,0),)</f>
        <v>0</v>
      </c>
      <c r="BK19" s="32"/>
      <c r="BL19" s="12"/>
      <c r="BM19" s="29">
        <f ca="1">IF(BL19&gt;0,ROUND((INDIRECT(ADDRESS(BL19,$BL$7,,,"ТаблицаСоответствия"))+BN19)*$BL$8,0),)</f>
        <v>0</v>
      </c>
      <c r="BN19" s="32"/>
      <c r="BO19" s="12"/>
      <c r="BP19" s="29">
        <f ca="1">IF(BO19&gt;0,ROUND((INDIRECT(ADDRESS(BO19,$BO$7,,,"ТаблицаСоответствия"))+BQ19)*$BO$8,0),)</f>
        <v>0</v>
      </c>
      <c r="BQ19" s="32"/>
      <c r="BR19" s="12"/>
      <c r="BS19" s="29">
        <f ca="1">IF(BR19&gt;0,ROUND((INDIRECT(ADDRESS(BR19,$BR$7,,,"ТаблицаСоответствия"))+BT19)*$BR$8,0),)</f>
        <v>0</v>
      </c>
      <c r="BT19" s="32"/>
      <c r="BU19" s="12"/>
      <c r="BV19" s="29">
        <f ca="1">IF(BU19&gt;0,ROUND((INDIRECT(ADDRESS(BU19,$BU$7,,,"ТаблицаСоответствия"))+BW19)*$BU$8,0),)</f>
        <v>0</v>
      </c>
      <c r="BW19" s="32"/>
      <c r="BX19" s="12"/>
      <c r="BY19" s="29">
        <f ca="1">IF(BX19&gt;0,ROUND((INDIRECT(ADDRESS(BX19,$BX$7,,,"ТаблицаСоответствия"))+BZ19)*$BX$8,0),)</f>
        <v>0</v>
      </c>
      <c r="BZ19" s="32"/>
      <c r="CA19" s="12"/>
      <c r="CB19" s="29">
        <f ca="1">IF(CA19&gt;0,ROUND((INDIRECT(ADDRESS(CA19,$CA$7,,,"ТаблицаСоответствия"))+CC19)*$CA$8,0),)</f>
        <v>0</v>
      </c>
      <c r="CC19" s="32"/>
      <c r="CD19" s="12"/>
      <c r="CE19" s="29">
        <f ca="1">IF(CD19&gt;0,ROUND((INDIRECT(ADDRESS(CD19,$CD$7,,,"ТаблицаСоответствия"))+CF19)*$CD$8,0),)</f>
        <v>0</v>
      </c>
      <c r="CF19" s="32"/>
      <c r="CG19" s="12"/>
      <c r="CH19" s="29">
        <f ca="1">IF(CG19&gt;0,ROUND((INDIRECT(ADDRESS(CG19,$CG$7,,,"ТаблицаСоответствия"))+CI19)*$CG$8,0),)</f>
        <v>0</v>
      </c>
      <c r="CI19" s="32"/>
      <c r="CJ19" s="12"/>
      <c r="CK19" s="7">
        <f ca="1">IF(CJ19&gt;0,ROUND((INDIRECT(ADDRESS(CJ19,$CJ$7,,,"ТаблицаСоответствия"))+CL19)*$CJ$8,0),)</f>
        <v>0</v>
      </c>
      <c r="CL19" s="32"/>
      <c r="CM19" s="11"/>
      <c r="CN19" s="7">
        <f ca="1">IF(CM19&gt;0,ROUND((INDIRECT(ADDRESS(CM19,$CM$7,,,"ТаблицаСоответствия"))+CO19)*$CM$8,0),)</f>
        <v>0</v>
      </c>
      <c r="CO19" s="32"/>
      <c r="CP19" s="11"/>
      <c r="CQ19" s="7">
        <f ca="1">IF(CP19&gt;0,ROUND((INDIRECT(ADDRESS(CP19,$CP$7,,,"ТаблицаСоответствия"))+CR19)*$CP$8,0),)</f>
        <v>0</v>
      </c>
      <c r="CR19" s="32"/>
      <c r="CS19" s="11"/>
      <c r="CT19" s="7">
        <f ca="1">IF(CS19&gt;0,ROUND((INDIRECT(ADDRESS(CS19,$CS$7,,,"ТаблицаСоответствия"))+CU19)*$CS$8,0),)</f>
        <v>0</v>
      </c>
      <c r="CU19" s="32"/>
      <c r="CV19" s="11"/>
      <c r="CW19" s="7">
        <f ca="1">IF(CV19&gt;0,ROUND((INDIRECT(ADDRESS(CV19,$CV$7,,,"ТаблицаСоответствия"))+CX19)*$CV$8,0),)</f>
        <v>0</v>
      </c>
      <c r="CX19" s="32"/>
      <c r="CY19" s="11"/>
      <c r="CZ19" s="7">
        <f ca="1">IF(CY19&gt;0,ROUND((INDIRECT(ADDRESS(CY19,$CY$7,,,"ТаблицаСоответствия"))+DA19)*$CY$8,0),)</f>
        <v>0</v>
      </c>
      <c r="DA19" s="32"/>
      <c r="DB19" s="11"/>
      <c r="DC19" s="7">
        <f ca="1">IF(DB19&gt;0,ROUND((INDIRECT(ADDRESS(DB19,$DB$7,,,"ТаблицаСоответствия"))+DD19)*$DB$8,0),)</f>
        <v>0</v>
      </c>
      <c r="DD19" s="32"/>
      <c r="DE19" s="11"/>
      <c r="DF19" s="7">
        <f ca="1">IF(DE19&gt;0,ROUND((INDIRECT(ADDRESS(DE19,$DE$7,,,"ТаблицаСоответствия"))+DG19)*$DE$8,0),)</f>
        <v>0</v>
      </c>
      <c r="DG19" s="32"/>
      <c r="DH19" s="11"/>
      <c r="DI19" s="7">
        <f ca="1">IF(DH19&gt;0,ROUND((INDIRECT(ADDRESS(DH19,$DH$7,,,"ТаблицаСоответствия"))+DJ19)*$DH$8,0),)</f>
        <v>0</v>
      </c>
      <c r="DJ19" s="32"/>
      <c r="DK19" s="11"/>
      <c r="DL19" s="7">
        <f ca="1">IF(DK19&gt;0,ROUND((INDIRECT(ADDRESS(DK19,$DK$7,,,"ТаблицаСоответствия"))+DM19)*$DK$8,0),)</f>
        <v>0</v>
      </c>
      <c r="DM19" s="32"/>
      <c r="DN19" s="11"/>
      <c r="DO19" s="7">
        <f ca="1">IF(DN19&gt;0,ROUND((INDIRECT(ADDRESS(DN19,$DN$7,,,"ТаблицаСоответствия"))+DP19)*$DN$8,0),)</f>
        <v>0</v>
      </c>
      <c r="DP19" s="32"/>
      <c r="DQ19" s="11"/>
      <c r="DR19" s="7">
        <f ca="1">IF(DQ19&gt;0,ROUND((INDIRECT(ADDRESS(DQ19,$DQ$7,,,"ТаблицаСоответствия"))+DS19)*$DQ$8,0),)</f>
        <v>0</v>
      </c>
      <c r="DS19" s="32"/>
      <c r="DT19" s="11"/>
      <c r="DU19" s="7">
        <f ca="1">IF(DT19&gt;0,ROUND((INDIRECT(ADDRESS(DT19,$DT$7,,,"ТаблицаСоответствия"))+DV19)*$DT$8,0),)</f>
        <v>0</v>
      </c>
      <c r="DV19" s="32"/>
      <c r="DW19" s="11"/>
      <c r="DX19" s="7">
        <f ca="1">IF(DW19&gt;0,ROUND((INDIRECT(ADDRESS(DW19,$DW$7,,,"ТаблицаСоответствия"))+DY19)*$DW$8,0),)</f>
        <v>0</v>
      </c>
      <c r="DY19" s="32"/>
      <c r="DZ19" s="11"/>
      <c r="EA19" s="7">
        <f ca="1">IF(DZ19&gt;0,ROUND((INDIRECT(ADDRESS(DZ19,$DZ$7,,,"ТаблицаСоответствия"))+EB19)*$DZ$8,0),)</f>
        <v>0</v>
      </c>
      <c r="EB19" s="32"/>
      <c r="EC19" s="11"/>
      <c r="ED19" s="7">
        <f ca="1">IF(EC19&gt;0,ROUND((INDIRECT(ADDRESS(EC19,$EC$7,,,"ТаблицаСоответствия"))+EE19)*$EC$8,0),)</f>
        <v>0</v>
      </c>
      <c r="EE19" s="32"/>
      <c r="EF19" s="11"/>
      <c r="EG19" s="7">
        <f ca="1">IF(EF19&gt;0,ROUND((INDIRECT(ADDRESS(EF19,$EF$7,,,"ТаблицаСоответствия"))+EH19)*$EF$8,0),)</f>
        <v>0</v>
      </c>
      <c r="EH19" s="32"/>
      <c r="EI19" s="169">
        <f ca="1">SUM(EG19,DI19,DL19,BJ19,BM19,BP19,BH19,BS19,BV19,BY19,CB19,CE19,CH19,CN19,CQ19,CT19,CW19,CZ19,DC19,DF19,CK19,DO19,DR19,DU19,DX19,EA19,ED19,)</f>
        <v>8.3999999999999986</v>
      </c>
      <c r="EJ19" s="278" t="str">
        <f t="shared" si="0"/>
        <v>Громов Максим - Бачурина Татьяна</v>
      </c>
      <c r="EK19" s="279"/>
      <c r="EL19" s="280"/>
      <c r="EM19" s="33">
        <f t="shared" ca="1" si="1"/>
        <v>10</v>
      </c>
    </row>
    <row r="20" spans="1:144" s="34" customFormat="1" ht="15.75" thickBot="1" x14ac:dyDescent="0.3">
      <c r="A20" s="5">
        <f t="shared" si="2"/>
        <v>11</v>
      </c>
      <c r="B20" s="3" t="s">
        <v>155</v>
      </c>
      <c r="C20" s="12"/>
      <c r="D20" s="182">
        <f ca="1">IF(C20&gt;0,(INDIRECT(ADDRESS(C20,$C$7,,,"ТаблицаСоответствия"))+E20)*$C$8,0)</f>
        <v>0</v>
      </c>
      <c r="E20" s="32"/>
      <c r="F20" s="12"/>
      <c r="G20" s="182">
        <f ca="1">IF(F20&gt;0,(INDIRECT(ADDRESS(F20,$F$7,,,"ТаблицаСоответствия"))+H20)*$F$8,0)</f>
        <v>0</v>
      </c>
      <c r="H20" s="32"/>
      <c r="I20" s="12"/>
      <c r="J20" s="182">
        <f ca="1">IF(I20&gt;0,(INDIRECT(ADDRESS(I20,$I$7,,,"ТаблицаСоответствия"))+K20)*$I$8,0)</f>
        <v>0</v>
      </c>
      <c r="K20" s="32"/>
      <c r="L20" s="12"/>
      <c r="M20" s="182">
        <f ca="1">IF(L20&gt;0,(INDIRECT(ADDRESS(L20,$L$7,,,"ТаблицаСоответствия"))+N20)*$L$8,0)</f>
        <v>0</v>
      </c>
      <c r="N20" s="32"/>
      <c r="O20" s="12"/>
      <c r="P20" s="182">
        <f ca="1">IF(O20&gt;0,(INDIRECT(ADDRESS(O20,$O$7,,,"ТаблицаСоответствия"))+Q20)*$O$8,0)</f>
        <v>0</v>
      </c>
      <c r="Q20" s="32"/>
      <c r="R20" s="12"/>
      <c r="S20" s="182">
        <f ca="1">IF(R20&gt;0,(INDIRECT(ADDRESS(R20,$R$7,,,"ТаблицаСоответствия"))+T20)*$R$8,0)</f>
        <v>0</v>
      </c>
      <c r="T20" s="32"/>
      <c r="U20" s="12"/>
      <c r="V20" s="182">
        <f ca="1">IF(U20&gt;0,(INDIRECT(ADDRESS(U20,$U$7,,,"ТаблицаСоответствия"))+W20)*$U$8,0)</f>
        <v>0</v>
      </c>
      <c r="W20" s="32"/>
      <c r="X20" s="12"/>
      <c r="Y20" s="182">
        <f ca="1">IF(X20&gt;0,(INDIRECT(ADDRESS(X20,$X$7,,,"ТаблицаСоответствия"))+Z20)*$X$8,0)</f>
        <v>0</v>
      </c>
      <c r="Z20" s="32"/>
      <c r="AA20" s="12"/>
      <c r="AB20" s="182">
        <f ca="1">IF(AA20&gt;0,(INDIRECT(ADDRESS(AA20,$AA$7,,,"ТаблицаСоответствия"))+AC20)*$AA$8,0)</f>
        <v>0</v>
      </c>
      <c r="AC20" s="32"/>
      <c r="AD20" s="12">
        <v>4</v>
      </c>
      <c r="AE20" s="182">
        <f ca="1">IF(AD20&gt;0,(INDIRECT(ADDRESS(AD20,$AD$7,,,"ТаблицаСоответствия"))+AF20)*$AD$8,0)</f>
        <v>7.1999999999999993</v>
      </c>
      <c r="AF20" s="32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82">
        <f ca="1">IF(AJ20&gt;0,(INDIRECT(ADDRESS(AJ20,$AJ$7,,,"ТаблицаСоответствия"))+AL20)*$AJ$8,0)</f>
        <v>0</v>
      </c>
      <c r="AL20" s="32"/>
      <c r="AM20" s="12"/>
      <c r="AN20" s="182">
        <f ca="1">IF(AM20&gt;0,(INDIRECT(ADDRESS(AM20,$AM$7,,,"ТаблицаСоответствия"))+AO20)*$AM$8,0)</f>
        <v>0</v>
      </c>
      <c r="AO20" s="32"/>
      <c r="AP20" s="12"/>
      <c r="AQ20" s="182">
        <f ca="1">IF(AP20&gt;0,(INDIRECT(ADDRESS(AP20,$AP$7,,,"ТаблицаСоответствия"))+AR20)*$AP$8,0)</f>
        <v>0</v>
      </c>
      <c r="AR20" s="32"/>
      <c r="AS20" s="12"/>
      <c r="AT20" s="182">
        <f ca="1">IF(AS20&gt;0,(INDIRECT(ADDRESS(AS20,$AS$7,,,"ТаблицаСоответствия"))+AU20)*$AS$8,0)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50">
        <f ca="1">SUM(D20,G20,Y20,AB20,AE20,AW20,BC20,J20,M20,P20,S20,V20,AH20,AK20,AN20,AQ20,AT20,AZ20,BF20)</f>
        <v>7.1999999999999993</v>
      </c>
      <c r="BI20" s="12"/>
      <c r="BJ20" s="29">
        <f ca="1">IF(BI20&gt;0,ROUND((INDIRECT(ADDRESS(BI20,$BI$7,,,"ТаблицаСоответствия"))+BK20)*$BI$8,0),)</f>
        <v>0</v>
      </c>
      <c r="BK20" s="32"/>
      <c r="BL20" s="12"/>
      <c r="BM20" s="29">
        <f ca="1">IF(BL20&gt;0,ROUND((INDIRECT(ADDRESS(BL20,$BL$7,,,"ТаблицаСоответствия"))+BN20)*$BL$8,0),)</f>
        <v>0</v>
      </c>
      <c r="BN20" s="32"/>
      <c r="BO20" s="12"/>
      <c r="BP20" s="29">
        <f ca="1">IF(BO20&gt;0,ROUND((INDIRECT(ADDRESS(BO20,$BO$7,,,"ТаблицаСоответствия"))+BQ20)*$BO$8,0),)</f>
        <v>0</v>
      </c>
      <c r="BQ20" s="32"/>
      <c r="BR20" s="12"/>
      <c r="BS20" s="29">
        <f ca="1">IF(BR20&gt;0,ROUND((INDIRECT(ADDRESS(BR20,$BR$7,,,"ТаблицаСоответствия"))+BT20)*$BR$8,0),)</f>
        <v>0</v>
      </c>
      <c r="BT20" s="32"/>
      <c r="BU20" s="12"/>
      <c r="BV20" s="29">
        <f ca="1">IF(BU20&gt;0,ROUND((INDIRECT(ADDRESS(BU20,$BU$7,,,"ТаблицаСоответствия"))+BW20)*$BU$8,0),)</f>
        <v>0</v>
      </c>
      <c r="BW20" s="32"/>
      <c r="BX20" s="12"/>
      <c r="BY20" s="29">
        <f ca="1">IF(BX20&gt;0,ROUND((INDIRECT(ADDRESS(BX20,$BX$7,,,"ТаблицаСоответствия"))+BZ20)*$BX$8,0),)</f>
        <v>0</v>
      </c>
      <c r="BZ20" s="32"/>
      <c r="CA20" s="12"/>
      <c r="CB20" s="29">
        <f ca="1">IF(CA20&gt;0,ROUND((INDIRECT(ADDRESS(CA20,$CA$7,,,"ТаблицаСоответствия"))+CC20)*$CA$8,0),)</f>
        <v>0</v>
      </c>
      <c r="CC20" s="32"/>
      <c r="CD20" s="12"/>
      <c r="CE20" s="29">
        <f ca="1">IF(CD20&gt;0,ROUND((INDIRECT(ADDRESS(CD20,$CD$7,,,"ТаблицаСоответствия"))+CF20)*$CD$8,0),)</f>
        <v>0</v>
      </c>
      <c r="CF20" s="32"/>
      <c r="CG20" s="12"/>
      <c r="CH20" s="29">
        <f ca="1">IF(CG20&gt;0,ROUND((INDIRECT(ADDRESS(CG20,$CG$7,,,"ТаблицаСоответствия"))+CI20)*$CG$8,0),)</f>
        <v>0</v>
      </c>
      <c r="CI20" s="32"/>
      <c r="CJ20" s="12"/>
      <c r="CK20" s="7">
        <f ca="1">IF(CJ20&gt;0,ROUND((INDIRECT(ADDRESS(CJ20,$CJ$7,,,"ТаблицаСоответствия"))+CL20)*$CJ$8,0),)</f>
        <v>0</v>
      </c>
      <c r="CL20" s="32"/>
      <c r="CM20" s="11"/>
      <c r="CN20" s="7">
        <f ca="1">IF(CM20&gt;0,ROUND((INDIRECT(ADDRESS(CM20,$CM$7,,,"ТаблицаСоответствия"))+CO20)*$CM$8,0),)</f>
        <v>0</v>
      </c>
      <c r="CO20" s="32"/>
      <c r="CP20" s="11"/>
      <c r="CQ20" s="7">
        <f ca="1">IF(CP20&gt;0,ROUND((INDIRECT(ADDRESS(CP20,$CP$7,,,"ТаблицаСоответствия"))+CR20)*$CP$8,0),)</f>
        <v>0</v>
      </c>
      <c r="CR20" s="32"/>
      <c r="CS20" s="11"/>
      <c r="CT20" s="7">
        <f ca="1">IF(CS20&gt;0,ROUND((INDIRECT(ADDRESS(CS20,$CS$7,,,"ТаблицаСоответствия"))+CU20)*$CS$8,0),)</f>
        <v>0</v>
      </c>
      <c r="CU20" s="32"/>
      <c r="CV20" s="11"/>
      <c r="CW20" s="7">
        <f ca="1">IF(CV20&gt;0,ROUND((INDIRECT(ADDRESS(CV20,$CV$7,,,"ТаблицаСоответствия"))+CX20)*$CV$8,0),)</f>
        <v>0</v>
      </c>
      <c r="CX20" s="32"/>
      <c r="CY20" s="11"/>
      <c r="CZ20" s="7">
        <f ca="1">IF(CY20&gt;0,ROUND((INDIRECT(ADDRESS(CY20,$CY$7,,,"ТаблицаСоответствия"))+DA20)*$CY$8,0),)</f>
        <v>0</v>
      </c>
      <c r="DA20" s="32"/>
      <c r="DB20" s="11"/>
      <c r="DC20" s="7">
        <f ca="1">IF(DB20&gt;0,ROUND((INDIRECT(ADDRESS(DB20,$DB$7,,,"ТаблицаСоответствия"))+DD20)*$DB$8,0),)</f>
        <v>0</v>
      </c>
      <c r="DD20" s="32"/>
      <c r="DE20" s="11"/>
      <c r="DF20" s="7">
        <f ca="1">IF(DE20&gt;0,ROUND((INDIRECT(ADDRESS(DE20,$DE$7,,,"ТаблицаСоответствия"))+DG20)*$DE$8,0),)</f>
        <v>0</v>
      </c>
      <c r="DG20" s="32"/>
      <c r="DH20" s="11"/>
      <c r="DI20" s="7">
        <f ca="1">IF(DH20&gt;0,ROUND((INDIRECT(ADDRESS(DH20,$DH$7,,,"ТаблицаСоответствия"))+DJ20)*$DH$8,0),)</f>
        <v>0</v>
      </c>
      <c r="DJ20" s="32"/>
      <c r="DK20" s="11"/>
      <c r="DL20" s="7">
        <f ca="1">IF(DK20&gt;0,ROUND((INDIRECT(ADDRESS(DK20,$DK$7,,,"ТаблицаСоответствия"))+DM20)*$DK$8,0),)</f>
        <v>0</v>
      </c>
      <c r="DM20" s="32"/>
      <c r="DN20" s="11"/>
      <c r="DO20" s="7">
        <f ca="1">IF(DN20&gt;0,ROUND((INDIRECT(ADDRESS(DN20,$DN$7,,,"ТаблицаСоответствия"))+DP20)*$DN$8,0),)</f>
        <v>0</v>
      </c>
      <c r="DP20" s="32"/>
      <c r="DQ20" s="11"/>
      <c r="DR20" s="7">
        <f ca="1">IF(DQ20&gt;0,ROUND((INDIRECT(ADDRESS(DQ20,$DQ$7,,,"ТаблицаСоответствия"))+DS20)*$DQ$8,0),)</f>
        <v>0</v>
      </c>
      <c r="DS20" s="32"/>
      <c r="DT20" s="11"/>
      <c r="DU20" s="7">
        <f ca="1">IF(DT20&gt;0,ROUND((INDIRECT(ADDRESS(DT20,$DT$7,,,"ТаблицаСоответствия"))+DV20)*$DT$8,0),)</f>
        <v>0</v>
      </c>
      <c r="DV20" s="32"/>
      <c r="DW20" s="11"/>
      <c r="DX20" s="7">
        <f ca="1">IF(DW20&gt;0,ROUND((INDIRECT(ADDRESS(DW20,$DW$7,,,"ТаблицаСоответствия"))+DY20)*$DW$8,0),)</f>
        <v>0</v>
      </c>
      <c r="DY20" s="32"/>
      <c r="DZ20" s="11"/>
      <c r="EA20" s="7">
        <f ca="1">IF(DZ20&gt;0,ROUND((INDIRECT(ADDRESS(DZ20,$DZ$7,,,"ТаблицаСоответствия"))+EB20)*$DZ$8,0),)</f>
        <v>0</v>
      </c>
      <c r="EB20" s="32"/>
      <c r="EC20" s="11"/>
      <c r="ED20" s="7">
        <f ca="1">IF(EC20&gt;0,ROUND((INDIRECT(ADDRESS(EC20,$EC$7,,,"ТаблицаСоответствия"))+EE20)*$EC$8,0),)</f>
        <v>0</v>
      </c>
      <c r="EE20" s="32"/>
      <c r="EF20" s="11"/>
      <c r="EG20" s="7">
        <f ca="1">IF(EF20&gt;0,ROUND((INDIRECT(ADDRESS(EF20,$EF$7,,,"ТаблицаСоответствия"))+EH20)*$EF$8,0),)</f>
        <v>0</v>
      </c>
      <c r="EH20" s="32"/>
      <c r="EI20" s="169">
        <f ca="1">SUM(EG20,DI20,DL20,BJ20,BM20,BP20,BH20,BS20,BV20,BY20,CB20,CE20,CH20,CN20,CQ20,CT20,CW20,CZ20,DC20,DF20,CK20,DO20,DR20,DU20,DX20,EA20,ED20,)</f>
        <v>7.1999999999999993</v>
      </c>
      <c r="EJ20" s="278" t="str">
        <f t="shared" si="0"/>
        <v>Кучерявый Александр - Лукьянчикова Вероника</v>
      </c>
      <c r="EK20" s="279"/>
      <c r="EL20" s="280"/>
      <c r="EM20" s="33">
        <f t="shared" ca="1" si="1"/>
        <v>11</v>
      </c>
    </row>
    <row r="21" spans="1:144" ht="15.75" thickBot="1" x14ac:dyDescent="0.3">
      <c r="A21" s="5">
        <f t="shared" si="2"/>
        <v>12</v>
      </c>
      <c r="B21" s="3" t="s">
        <v>39</v>
      </c>
      <c r="C21" s="12"/>
      <c r="D21" s="182">
        <f ca="1">IF(C21&gt;0,(INDIRECT(ADDRESS(C21,$C$7,,,"ТаблицаСоответствия"))+E21)*$C$8,0)</f>
        <v>0</v>
      </c>
      <c r="E21" s="32"/>
      <c r="F21" s="12"/>
      <c r="G21" s="182">
        <f ca="1">IF(F21&gt;0,(INDIRECT(ADDRESS(F21,$F$7,,,"ТаблицаСоответствия"))+H21)*$F$8,0)</f>
        <v>0</v>
      </c>
      <c r="H21" s="32"/>
      <c r="I21" s="12"/>
      <c r="J21" s="182">
        <f ca="1">IF(I21&gt;0,(INDIRECT(ADDRESS(I21,$I$7,,,"ТаблицаСоответствия"))+K21)*$I$8,0)</f>
        <v>0</v>
      </c>
      <c r="K21" s="32"/>
      <c r="L21" s="12"/>
      <c r="M21" s="182">
        <f ca="1">IF(L21&gt;0,(INDIRECT(ADDRESS(L21,$L$7,,,"ТаблицаСоответствия"))+N21)*$L$8,0)</f>
        <v>0</v>
      </c>
      <c r="N21" s="32"/>
      <c r="O21" s="12"/>
      <c r="P21" s="182">
        <f ca="1">IF(O21&gt;0,(INDIRECT(ADDRESS(O21,$O$7,,,"ТаблицаСоответствия"))+Q21)*$O$8,0)</f>
        <v>0</v>
      </c>
      <c r="Q21" s="32"/>
      <c r="R21" s="12"/>
      <c r="S21" s="182">
        <f ca="1">IF(R21&gt;0,(INDIRECT(ADDRESS(R21,$R$7,,,"ТаблицаСоответствия"))+T21)*$R$8,0)</f>
        <v>0</v>
      </c>
      <c r="T21" s="32"/>
      <c r="U21" s="12"/>
      <c r="V21" s="182">
        <f ca="1">IF(U21&gt;0,(INDIRECT(ADDRESS(U21,$U$7,,,"ТаблицаСоответствия"))+W21)*$U$8,0)</f>
        <v>0</v>
      </c>
      <c r="W21" s="32"/>
      <c r="X21" s="12"/>
      <c r="Y21" s="182">
        <f ca="1">IF(X21&gt;0,(INDIRECT(ADDRESS(X21,$X$7,,,"ТаблицаСоответствия"))+Z21)*$X$8,0)</f>
        <v>0</v>
      </c>
      <c r="Z21" s="32"/>
      <c r="AA21" s="12">
        <v>5</v>
      </c>
      <c r="AB21" s="182">
        <f ca="1">IF(AA21&gt;0,(INDIRECT(ADDRESS(AA21,$AA$7,,,"ТаблицаСоответствия"))+AC21)*$AA$8,0)</f>
        <v>5.6</v>
      </c>
      <c r="AC21" s="32"/>
      <c r="AD21" s="12"/>
      <c r="AE21" s="182">
        <f ca="1">IF(AD21&gt;0,(INDIRECT(ADDRESS(AD21,$AD$7,,,"ТаблицаСоответствия"))+AF21)*$AD$8,0)</f>
        <v>0</v>
      </c>
      <c r="AF21" s="32"/>
      <c r="AG21" s="12"/>
      <c r="AH21" s="182">
        <f ca="1">IF(AG21&gt;0,(INDIRECT(ADDRESS(AG21,$AG$7,,,"ТаблицаСоответствия"))+AI21)*$AG$8,0)</f>
        <v>0</v>
      </c>
      <c r="AI21" s="32"/>
      <c r="AJ21" s="12"/>
      <c r="AK21" s="182">
        <f ca="1">IF(AJ21&gt;0,(INDIRECT(ADDRESS(AJ21,$AJ$7,,,"ТаблицаСоответствия"))+AL21)*$AJ$8,0)</f>
        <v>0</v>
      </c>
      <c r="AL21" s="32"/>
      <c r="AM21" s="12"/>
      <c r="AN21" s="182">
        <f ca="1">IF(AM21&gt;0,(INDIRECT(ADDRESS(AM21,$AM$7,,,"ТаблицаСоответствия"))+AO21)*$AM$8,0)</f>
        <v>0</v>
      </c>
      <c r="AO21" s="32"/>
      <c r="AP21" s="12"/>
      <c r="AQ21" s="182">
        <f ca="1">IF(AP21&gt;0,(INDIRECT(ADDRESS(AP21,$AP$7,,,"ТаблицаСоответствия"))+AR21)*$AP$8,0)</f>
        <v>0</v>
      </c>
      <c r="AR21" s="32"/>
      <c r="AS21" s="12"/>
      <c r="AT21" s="182">
        <f ca="1">IF(AS21&gt;0,(INDIRECT(ADDRESS(AS21,$AS$7,,,"ТаблицаСоответствия"))+AU21)*$AS$8,0)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50">
        <f ca="1">SUM(D21,G21,Y21,AB21,AE21,AW21,BC21,J21,M21,P21,S21,V21,AH21,AK21,AN21,AQ21,AT21,AZ21,BF21)</f>
        <v>5.6</v>
      </c>
      <c r="BI21" s="12"/>
      <c r="BJ21" s="29">
        <f ca="1">IF(BI21&gt;0,ROUND((INDIRECT(ADDRESS(BI21,$BI$7,,,"ТаблицаСоответствия"))+BK21)*$BI$8,0),)</f>
        <v>0</v>
      </c>
      <c r="BK21" s="32"/>
      <c r="BL21" s="12"/>
      <c r="BM21" s="29">
        <f ca="1">IF(BL21&gt;0,ROUND((INDIRECT(ADDRESS(BL21,$BL$7,,,"ТаблицаСоответствия"))+BN21)*$BL$8,0),)</f>
        <v>0</v>
      </c>
      <c r="BN21" s="32"/>
      <c r="BO21" s="12"/>
      <c r="BP21" s="29">
        <f ca="1">IF(BO21&gt;0,ROUND((INDIRECT(ADDRESS(BO21,$BO$7,,,"ТаблицаСоответствия"))+BQ21)*$BO$8,0),)</f>
        <v>0</v>
      </c>
      <c r="BQ21" s="32"/>
      <c r="BR21" s="12"/>
      <c r="BS21" s="29">
        <f ca="1">IF(BR21&gt;0,ROUND((INDIRECT(ADDRESS(BR21,$BR$7,,,"ТаблицаСоответствия"))+BT21)*$BR$8,0),)</f>
        <v>0</v>
      </c>
      <c r="BT21" s="32"/>
      <c r="BU21" s="12"/>
      <c r="BV21" s="29">
        <f ca="1">IF(BU21&gt;0,ROUND((INDIRECT(ADDRESS(BU21,$BU$7,,,"ТаблицаСоответствия"))+BW21)*$BU$8,0),)</f>
        <v>0</v>
      </c>
      <c r="BW21" s="32"/>
      <c r="BX21" s="12"/>
      <c r="BY21" s="29">
        <f ca="1">IF(BX21&gt;0,ROUND((INDIRECT(ADDRESS(BX21,$BX$7,,,"ТаблицаСоответствия"))+BZ21)*$BX$8,0),)</f>
        <v>0</v>
      </c>
      <c r="BZ21" s="32"/>
      <c r="CA21" s="12"/>
      <c r="CB21" s="29">
        <f ca="1">IF(CA21&gt;0,ROUND((INDIRECT(ADDRESS(CA21,$CA$7,,,"ТаблицаСоответствия"))+CC21)*$CA$8,0),)</f>
        <v>0</v>
      </c>
      <c r="CC21" s="32"/>
      <c r="CD21" s="12"/>
      <c r="CE21" s="29">
        <f ca="1">IF(CD21&gt;0,ROUND((INDIRECT(ADDRESS(CD21,$CD$7,,,"ТаблицаСоответствия"))+CF21)*$CD$8,0),)</f>
        <v>0</v>
      </c>
      <c r="CF21" s="32"/>
      <c r="CG21" s="12"/>
      <c r="CH21" s="29">
        <f ca="1">IF(CG21&gt;0,ROUND((INDIRECT(ADDRESS(CG21,$CG$7,,,"ТаблицаСоответствия"))+CI21)*$CG$8,0),)</f>
        <v>0</v>
      </c>
      <c r="CI21" s="32"/>
      <c r="CJ21" s="12"/>
      <c r="CK21" s="7">
        <f ca="1">IF(CJ21&gt;0,ROUND((INDIRECT(ADDRESS(CJ21,$CJ$7,,,"ТаблицаСоответствия"))+CL21)*$CJ$8,0),)</f>
        <v>0</v>
      </c>
      <c r="CL21" s="9"/>
      <c r="CM21" s="11"/>
      <c r="CN21" s="7">
        <f ca="1">IF(CM21&gt;0,ROUND((INDIRECT(ADDRESS(CM21,$CM$7,,,"ТаблицаСоответствия"))+CO21)*$CM$8,0),)</f>
        <v>0</v>
      </c>
      <c r="CO21" s="9"/>
      <c r="CP21" s="11"/>
      <c r="CQ21" s="7">
        <f ca="1">IF(CP21&gt;0,ROUND((INDIRECT(ADDRESS(CP21,$CP$7,,,"ТаблицаСоответствия"))+CR21)*$CP$8,0),)</f>
        <v>0</v>
      </c>
      <c r="CR21" s="9"/>
      <c r="CS21" s="11"/>
      <c r="CT21" s="7">
        <f ca="1">IF(CS21&gt;0,ROUND((INDIRECT(ADDRESS(CS21,$CS$7,,,"ТаблицаСоответствия"))+CU21)*$CS$8,0),)</f>
        <v>0</v>
      </c>
      <c r="CU21" s="9"/>
      <c r="CV21" s="11"/>
      <c r="CW21" s="7">
        <f ca="1">IF(CV21&gt;0,ROUND((INDIRECT(ADDRESS(CV21,$CV$7,,,"ТаблицаСоответствия"))+CX21)*$CV$8,0),)</f>
        <v>0</v>
      </c>
      <c r="CX21" s="9"/>
      <c r="CY21" s="11"/>
      <c r="CZ21" s="7">
        <f ca="1">IF(CY21&gt;0,ROUND((INDIRECT(ADDRESS(CY21,$CY$7,,,"ТаблицаСоответствия"))+DA21)*$CY$8,0),)</f>
        <v>0</v>
      </c>
      <c r="DA21" s="9"/>
      <c r="DB21" s="11"/>
      <c r="DC21" s="7">
        <f ca="1">IF(DB21&gt;0,ROUND((INDIRECT(ADDRESS(DB21,$DB$7,,,"ТаблицаСоответствия"))+DD21)*$DB$8,0),)</f>
        <v>0</v>
      </c>
      <c r="DD21" s="9"/>
      <c r="DE21" s="11"/>
      <c r="DF21" s="7">
        <f ca="1">IF(DE21&gt;0,ROUND((INDIRECT(ADDRESS(DE21,$DE$7,,,"ТаблицаСоответствия"))+DG21)*$DE$8,0),)</f>
        <v>0</v>
      </c>
      <c r="DG21" s="9"/>
      <c r="DH21" s="11"/>
      <c r="DI21" s="7">
        <f ca="1">IF(DH21&gt;0,ROUND((INDIRECT(ADDRESS(DH21,$DH$7,,,"ТаблицаСоответствия"))+DJ21)*$DH$8,0),)</f>
        <v>0</v>
      </c>
      <c r="DJ21" s="9"/>
      <c r="DK21" s="11"/>
      <c r="DL21" s="7">
        <f ca="1">IF(DK21&gt;0,ROUND((INDIRECT(ADDRESS(DK21,$DK$7,,,"ТаблицаСоответствия"))+DM21)*$DK$8,0),)</f>
        <v>0</v>
      </c>
      <c r="DM21" s="9"/>
      <c r="DN21" s="11"/>
      <c r="DO21" s="7">
        <f ca="1">IF(DN21&gt;0,ROUND((INDIRECT(ADDRESS(DN21,$DN$7,,,"ТаблицаСоответствия"))+DP21)*$DN$8,0),)</f>
        <v>0</v>
      </c>
      <c r="DP21" s="9"/>
      <c r="DQ21" s="11"/>
      <c r="DR21" s="7">
        <f ca="1">IF(DQ21&gt;0,ROUND((INDIRECT(ADDRESS(DQ21,$DQ$7,,,"ТаблицаСоответствия"))+DS21)*$DQ$8,0),)</f>
        <v>0</v>
      </c>
      <c r="DS21" s="9"/>
      <c r="DT21" s="11"/>
      <c r="DU21" s="7">
        <f ca="1">IF(DT21&gt;0,ROUND((INDIRECT(ADDRESS(DT21,$DT$7,,,"ТаблицаСоответствия"))+DV21)*$DT$8,0),)</f>
        <v>0</v>
      </c>
      <c r="DV21" s="9"/>
      <c r="DW21" s="11"/>
      <c r="DX21" s="7">
        <f ca="1">IF(DW21&gt;0,ROUND((INDIRECT(ADDRESS(DW21,$DW$7,,,"ТаблицаСоответствия"))+DY21)*$DW$8,0),)</f>
        <v>0</v>
      </c>
      <c r="DY21" s="9"/>
      <c r="DZ21" s="11"/>
      <c r="EA21" s="7">
        <f ca="1">IF(DZ21&gt;0,ROUND((INDIRECT(ADDRESS(DZ21,$DZ$7,,,"ТаблицаСоответствия"))+EB21)*$DZ$8,0),)</f>
        <v>0</v>
      </c>
      <c r="EB21" s="9"/>
      <c r="EC21" s="11"/>
      <c r="ED21" s="7">
        <f ca="1">IF(EC21&gt;0,ROUND((INDIRECT(ADDRESS(EC21,$EC$7,,,"ТаблицаСоответствия"))+EE21)*$EC$8,0),)</f>
        <v>0</v>
      </c>
      <c r="EE21" s="9"/>
      <c r="EF21" s="11"/>
      <c r="EG21" s="7">
        <f ca="1">IF(EF21&gt;0,ROUND((INDIRECT(ADDRESS(EF21,$EF$7,,,"ТаблицаСоответствия"))+EH21)*$EF$8,0),)</f>
        <v>0</v>
      </c>
      <c r="EH21" s="9"/>
      <c r="EI21" s="169">
        <f ca="1">SUM(EG21,DI21,DL21,BJ21,BM21,BP21,BH21,BS21,BV21,BY21,CB21,CE21,CH21,CN21,CQ21,CT21,CW21,CZ21,DC21,DF21,CK21,DO21,DR21,DU21,DX21,EA21,ED21,)</f>
        <v>5.6</v>
      </c>
      <c r="EJ21" s="275" t="str">
        <f t="shared" si="0"/>
        <v>Лало Евгений - Карабанова Анна</v>
      </c>
      <c r="EK21" s="276"/>
      <c r="EL21" s="277"/>
      <c r="EM21" s="14">
        <f t="shared" ca="1" si="1"/>
        <v>12</v>
      </c>
    </row>
    <row r="22" spans="1:144" ht="15.75" thickBot="1" x14ac:dyDescent="0.3">
      <c r="A22" s="79">
        <f t="shared" si="2"/>
        <v>13</v>
      </c>
      <c r="B22" s="119" t="s">
        <v>101</v>
      </c>
      <c r="C22" s="37"/>
      <c r="D22" s="182">
        <f ca="1">IF(C22&gt;0,(INDIRECT(ADDRESS(C22,$C$7,,,"ТаблицаСоответствия"))+E22)*$C$8,0)</f>
        <v>0</v>
      </c>
      <c r="E22" s="63"/>
      <c r="F22" s="37"/>
      <c r="G22" s="182">
        <f ca="1">IF(F22&gt;0,(INDIRECT(ADDRESS(F22,$F$7,,,"ТаблицаСоответствия"))+H22)*$F$8,0)</f>
        <v>0</v>
      </c>
      <c r="H22" s="63"/>
      <c r="I22" s="37"/>
      <c r="J22" s="182">
        <f ca="1">IF(I22&gt;0,(INDIRECT(ADDRESS(I22,$I$7,,,"ТаблицаСоответствия"))+K22)*$I$8,0)</f>
        <v>0</v>
      </c>
      <c r="K22" s="63"/>
      <c r="L22" s="37"/>
      <c r="M22" s="182">
        <f ca="1">IF(L22&gt;0,(INDIRECT(ADDRESS(L22,$L$7,,,"ТаблицаСоответствия"))+N22)*$L$8,0)</f>
        <v>0</v>
      </c>
      <c r="N22" s="63"/>
      <c r="O22" s="37"/>
      <c r="P22" s="182">
        <f ca="1">IF(O22&gt;0,(INDIRECT(ADDRESS(O22,$O$7,,,"ТаблицаСоответствия"))+Q22)*$O$8,0)</f>
        <v>0</v>
      </c>
      <c r="Q22" s="63"/>
      <c r="R22" s="37"/>
      <c r="S22" s="182">
        <f ca="1">IF(R22&gt;0,(INDIRECT(ADDRESS(R22,$R$7,,,"ТаблицаСоответствия"))+T22)*$R$8,0)</f>
        <v>0</v>
      </c>
      <c r="T22" s="63"/>
      <c r="U22" s="37"/>
      <c r="V22" s="182">
        <f ca="1">IF(U22&gt;0,(INDIRECT(ADDRESS(U22,$U$7,,,"ТаблицаСоответствия"))+W22)*$U$8,0)</f>
        <v>0</v>
      </c>
      <c r="W22" s="63"/>
      <c r="X22" s="37"/>
      <c r="Y22" s="182">
        <f ca="1">IF(X22&gt;0,(INDIRECT(ADDRESS(X22,$X$7,,,"ТаблицаСоответствия"))+Z22)*$X$8,0)</f>
        <v>0</v>
      </c>
      <c r="Z22" s="63"/>
      <c r="AA22" s="37">
        <v>6</v>
      </c>
      <c r="AB22" s="182">
        <f ca="1">IF(AA22&gt;0,(INDIRECT(ADDRESS(AA22,$AA$7,,,"ТаблицаСоответствия"))+AC22)*$AA$8,0)</f>
        <v>2.8</v>
      </c>
      <c r="AC22" s="63"/>
      <c r="AD22" s="37"/>
      <c r="AE22" s="182">
        <f ca="1">IF(AD22&gt;0,(INDIRECT(ADDRESS(AD22,$AD$7,,,"ТаблицаСоответствия"))+AF22)*$AD$8,0)</f>
        <v>0</v>
      </c>
      <c r="AF22" s="63"/>
      <c r="AG22" s="37"/>
      <c r="AH22" s="182">
        <f ca="1">IF(AG22&gt;0,(INDIRECT(ADDRESS(AG22,$AG$7,,,"ТаблицаСоответствия"))+AI22)*$AG$8,0)</f>
        <v>0</v>
      </c>
      <c r="AI22" s="63"/>
      <c r="AJ22" s="37"/>
      <c r="AK22" s="182">
        <f ca="1">IF(AJ22&gt;0,(INDIRECT(ADDRESS(AJ22,$AJ$7,,,"ТаблицаСоответствия"))+AL22)*$AJ$8,0)</f>
        <v>0</v>
      </c>
      <c r="AL22" s="63"/>
      <c r="AM22" s="37"/>
      <c r="AN22" s="182">
        <f ca="1">IF(AM22&gt;0,(INDIRECT(ADDRESS(AM22,$AM$7,,,"ТаблицаСоответствия"))+AO22)*$AM$8,0)</f>
        <v>0</v>
      </c>
      <c r="AO22" s="63"/>
      <c r="AP22" s="37"/>
      <c r="AQ22" s="182">
        <f ca="1">IF(AP22&gt;0,(INDIRECT(ADDRESS(AP22,$AP$7,,,"ТаблицаСоответствия"))+AR22)*$AP$8,0)</f>
        <v>0</v>
      </c>
      <c r="AR22" s="63"/>
      <c r="AS22" s="37"/>
      <c r="AT22" s="182">
        <f ca="1">IF(AS22&gt;0,(INDIRECT(ADDRESS(AS22,$AS$7,,,"ТаблицаСоответствия"))+AU22)*$AS$8,0)</f>
        <v>0</v>
      </c>
      <c r="AU22" s="63"/>
      <c r="AV22" s="37"/>
      <c r="AW22" s="38">
        <f ca="1">IF(AV22&gt;0,ROUND((INDIRECT(ADDRESS(AV22,$AV$7,,,"ТаблицаСоответствия"))+AX22)*$AV$8,0),)</f>
        <v>0</v>
      </c>
      <c r="AX22" s="63"/>
      <c r="AY22" s="37"/>
      <c r="AZ22" s="38">
        <f ca="1">IF(AY22&gt;0,ROUND((INDIRECT(ADDRESS(AY22,$AY$7,,,"ТаблицаСоответствия"))+BA22)*$AY$8,0),)</f>
        <v>0</v>
      </c>
      <c r="BA22" s="63"/>
      <c r="BB22" s="37"/>
      <c r="BC22" s="38">
        <f ca="1">IF(BB22&gt;0,ROUND((INDIRECT(ADDRESS(BB22,$BB$7,,,"ТаблицаСоответствия"))+BD22)*$BB$8,0),)</f>
        <v>0</v>
      </c>
      <c r="BD22" s="63"/>
      <c r="BE22" s="37"/>
      <c r="BF22" s="38">
        <f ca="1">IF(BE22&gt;0,ROUND((INDIRECT(ADDRESS(BE22,$BE$7,,,"ТаблицаСоответствия"))+BG22)*$BE$8,0),)</f>
        <v>0</v>
      </c>
      <c r="BG22" s="63"/>
      <c r="BH22" s="50">
        <f ca="1">SUM(D22,G22,Y22,AB22,AE22,AW22,BC22,J22,M22,P22,S22,V22,AH22,AK22,AN22,AQ22,AT22,AZ22,BF22)</f>
        <v>2.8</v>
      </c>
      <c r="BI22" s="37"/>
      <c r="BJ22" s="38">
        <f ca="1">IF(BI22&gt;0,ROUND((INDIRECT(ADDRESS(BI22,$BI$7,,,"ТаблицаСоответствия"))+BK22)*$BI$8,0),)</f>
        <v>0</v>
      </c>
      <c r="BK22" s="63"/>
      <c r="BL22" s="37"/>
      <c r="BM22" s="38">
        <f ca="1">IF(BL22&gt;0,ROUND((INDIRECT(ADDRESS(BL22,$BL$7,,,"ТаблицаСоответствия"))+BN22)*$BL$8,0),)</f>
        <v>0</v>
      </c>
      <c r="BN22" s="63"/>
      <c r="BO22" s="37"/>
      <c r="BP22" s="38">
        <f ca="1">IF(BO22&gt;0,ROUND((INDIRECT(ADDRESS(BO22,$BO$7,,,"ТаблицаСоответствия"))+BQ22)*$BO$8,0),)</f>
        <v>0</v>
      </c>
      <c r="BQ22" s="63"/>
      <c r="BR22" s="37"/>
      <c r="BS22" s="38">
        <f ca="1">IF(BR22&gt;0,ROUND((INDIRECT(ADDRESS(BR22,$BR$7,,,"ТаблицаСоответствия"))+BT22)*$BR$8,0),)</f>
        <v>0</v>
      </c>
      <c r="BT22" s="63"/>
      <c r="BU22" s="37"/>
      <c r="BV22" s="38">
        <f ca="1">IF(BU22&gt;0,ROUND((INDIRECT(ADDRESS(BU22,$BU$7,,,"ТаблицаСоответствия"))+BW22)*$BU$8,0),)</f>
        <v>0</v>
      </c>
      <c r="BW22" s="63"/>
      <c r="BX22" s="37"/>
      <c r="BY22" s="38">
        <f ca="1">IF(BX22&gt;0,ROUND((INDIRECT(ADDRESS(BX22,$BX$7,,,"ТаблицаСоответствия"))+BZ22)*$BX$8,0),)</f>
        <v>0</v>
      </c>
      <c r="BZ22" s="63"/>
      <c r="CA22" s="37"/>
      <c r="CB22" s="38">
        <f ca="1">IF(CA22&gt;0,ROUND((INDIRECT(ADDRESS(CA22,$CA$7,,,"ТаблицаСоответствия"))+CC22)*$CA$8,0),)</f>
        <v>0</v>
      </c>
      <c r="CC22" s="63"/>
      <c r="CD22" s="37"/>
      <c r="CE22" s="38">
        <f ca="1">IF(CD22&gt;0,ROUND((INDIRECT(ADDRESS(CD22,$CD$7,,,"ТаблицаСоответствия"))+CF22)*$CD$8,0),)</f>
        <v>0</v>
      </c>
      <c r="CF22" s="63"/>
      <c r="CG22" s="37"/>
      <c r="CH22" s="38">
        <f ca="1">IF(CG22&gt;0,ROUND((INDIRECT(ADDRESS(CG22,$CG$7,,,"ТаблицаСоответствия"))+CI22)*$CG$8,0),)</f>
        <v>0</v>
      </c>
      <c r="CI22" s="63"/>
      <c r="CJ22" s="37"/>
      <c r="CK22" s="87">
        <f ca="1">IF(CJ22&gt;0,ROUND((INDIRECT(ADDRESS(CJ22,$CJ$7,,,"ТаблицаСоответствия"))+CL22)*$CJ$8,0),)</f>
        <v>0</v>
      </c>
      <c r="CL22" s="88"/>
      <c r="CM22" s="112"/>
      <c r="CN22" s="87">
        <f ca="1">IF(CM22&gt;0,ROUND((INDIRECT(ADDRESS(CM22,$CM$7,,,"ТаблицаСоответствия"))+CO22)*$CM$8,0),)</f>
        <v>0</v>
      </c>
      <c r="CO22" s="88"/>
      <c r="CP22" s="112"/>
      <c r="CQ22" s="87">
        <f ca="1">IF(CP22&gt;0,ROUND((INDIRECT(ADDRESS(CP22,$CP$7,,,"ТаблицаСоответствия"))+CR22)*$CP$8,0),)</f>
        <v>0</v>
      </c>
      <c r="CR22" s="88"/>
      <c r="CS22" s="112"/>
      <c r="CT22" s="87">
        <f ca="1">IF(CS22&gt;0,ROUND((INDIRECT(ADDRESS(CS22,$CS$7,,,"ТаблицаСоответствия"))+CU22)*$CS$8,0),)</f>
        <v>0</v>
      </c>
      <c r="CU22" s="88"/>
      <c r="CV22" s="112"/>
      <c r="CW22" s="87">
        <f ca="1">IF(CV22&gt;0,ROUND((INDIRECT(ADDRESS(CV22,$CV$7,,,"ТаблицаСоответствия"))+CX22)*$CV$8,0),)</f>
        <v>0</v>
      </c>
      <c r="CX22" s="88"/>
      <c r="CY22" s="112"/>
      <c r="CZ22" s="87">
        <f ca="1">IF(CY22&gt;0,ROUND((INDIRECT(ADDRESS(CY22,$CY$7,,,"ТаблицаСоответствия"))+DA22)*$CY$8,0),)</f>
        <v>0</v>
      </c>
      <c r="DA22" s="88"/>
      <c r="DB22" s="112"/>
      <c r="DC22" s="87">
        <f ca="1">IF(DB22&gt;0,ROUND((INDIRECT(ADDRESS(DB22,$DB$7,,,"ТаблицаСоответствия"))+DD22)*$DB$8,0),)</f>
        <v>0</v>
      </c>
      <c r="DD22" s="88"/>
      <c r="DE22" s="112"/>
      <c r="DF22" s="87">
        <f ca="1">IF(DE22&gt;0,ROUND((INDIRECT(ADDRESS(DE22,$DE$7,,,"ТаблицаСоответствия"))+DG22)*$DE$8,0),)</f>
        <v>0</v>
      </c>
      <c r="DG22" s="88"/>
      <c r="DH22" s="112"/>
      <c r="DI22" s="87">
        <f ca="1">IF(DH22&gt;0,ROUND((INDIRECT(ADDRESS(DH22,$DH$7,,,"ТаблицаСоответствия"))+DJ22)*$DH$8,0),)</f>
        <v>0</v>
      </c>
      <c r="DJ22" s="88"/>
      <c r="DK22" s="112"/>
      <c r="DL22" s="87">
        <f ca="1">IF(DK22&gt;0,ROUND((INDIRECT(ADDRESS(DK22,$DK$7,,,"ТаблицаСоответствия"))+DM22)*$DK$8,0),)</f>
        <v>0</v>
      </c>
      <c r="DM22" s="88"/>
      <c r="DN22" s="112"/>
      <c r="DO22" s="87">
        <f ca="1">IF(DN22&gt;0,ROUND((INDIRECT(ADDRESS(DN22,$DN$7,,,"ТаблицаСоответствия"))+DP22)*$DN$8,0),)</f>
        <v>0</v>
      </c>
      <c r="DP22" s="88"/>
      <c r="DQ22" s="112"/>
      <c r="DR22" s="87">
        <f ca="1">IF(DQ22&gt;0,ROUND((INDIRECT(ADDRESS(DQ22,$DQ$7,,,"ТаблицаСоответствия"))+DS22)*$DQ$8,0),)</f>
        <v>0</v>
      </c>
      <c r="DS22" s="88"/>
      <c r="DT22" s="112"/>
      <c r="DU22" s="87">
        <f ca="1">IF(DT22&gt;0,ROUND((INDIRECT(ADDRESS(DT22,$DT$7,,,"ТаблицаСоответствия"))+DV22)*$DT$8,0),)</f>
        <v>0</v>
      </c>
      <c r="DV22" s="88"/>
      <c r="DW22" s="112"/>
      <c r="DX22" s="87">
        <f ca="1">IF(DW22&gt;0,ROUND((INDIRECT(ADDRESS(DW22,$DW$7,,,"ТаблицаСоответствия"))+DY22)*$DW$8,0),)</f>
        <v>0</v>
      </c>
      <c r="DY22" s="88"/>
      <c r="DZ22" s="112"/>
      <c r="EA22" s="87">
        <f ca="1">IF(DZ22&gt;0,ROUND((INDIRECT(ADDRESS(DZ22,$DZ$7,,,"ТаблицаСоответствия"))+EB22)*$DZ$8,0),)</f>
        <v>0</v>
      </c>
      <c r="EB22" s="88"/>
      <c r="EC22" s="112"/>
      <c r="ED22" s="87">
        <f ca="1">IF(EC22&gt;0,ROUND((INDIRECT(ADDRESS(EC22,$EC$7,,,"ТаблицаСоответствия"))+EE22)*$EC$8,0),)</f>
        <v>0</v>
      </c>
      <c r="EE22" s="88"/>
      <c r="EF22" s="112"/>
      <c r="EG22" s="87">
        <f ca="1">IF(EF22&gt;0,ROUND((INDIRECT(ADDRESS(EF22,$EF$7,,,"ТаблицаСоответствия"))+EH22)*$EF$8,0),)</f>
        <v>0</v>
      </c>
      <c r="EH22" s="88"/>
      <c r="EI22" s="169">
        <f ca="1">SUM(EG22,DI22,DL22,BJ22,BM22,BP22,BH22,BS22,BV22,BY22,CB22,CE22,CH22,CN22,CQ22,CT22,CW22,CZ22,DC22,DF22,CK22,DO22,DR22,DU22,DX22,EA22,ED22,)</f>
        <v>2.8</v>
      </c>
      <c r="EJ22" s="291" t="str">
        <f t="shared" si="0"/>
        <v>Мухортов Матвей - Василевская Мария</v>
      </c>
      <c r="EK22" s="292"/>
      <c r="EL22" s="293"/>
      <c r="EM22" s="111">
        <f t="shared" ca="1" si="1"/>
        <v>13</v>
      </c>
    </row>
    <row r="23" spans="1:144" ht="15.75" thickBot="1" x14ac:dyDescent="0.3">
      <c r="A23" s="79">
        <f>A20+1</f>
        <v>12</v>
      </c>
      <c r="B23" s="197" t="s">
        <v>102</v>
      </c>
      <c r="C23" s="37"/>
      <c r="D23" s="182">
        <f ca="1">IF(C23&gt;0,(INDIRECT(ADDRESS(C23,$C$7,,,"ТаблицаСоответствия"))+E23)*$C$8,0)</f>
        <v>0</v>
      </c>
      <c r="E23" s="63"/>
      <c r="F23" s="37"/>
      <c r="G23" s="182">
        <f ca="1">IF(F23&gt;0,(INDIRECT(ADDRESS(F23,$F$7,,,"ТаблицаСоответствия"))+H23)*$F$8,0)</f>
        <v>0</v>
      </c>
      <c r="H23" s="63"/>
      <c r="I23" s="37"/>
      <c r="J23" s="182">
        <f ca="1">IF(I23&gt;0,(INDIRECT(ADDRESS(I23,$I$7,,,"ТаблицаСоответствия"))+K23)*$I$8,0)</f>
        <v>0</v>
      </c>
      <c r="K23" s="63"/>
      <c r="L23" s="37"/>
      <c r="M23" s="182">
        <f ca="1">IF(L23&gt;0,(INDIRECT(ADDRESS(L23,$L$7,,,"ТаблицаСоответствия"))+N23)*$L$8,0)</f>
        <v>0</v>
      </c>
      <c r="N23" s="63"/>
      <c r="O23" s="37"/>
      <c r="P23" s="182">
        <f ca="1">IF(O23&gt;0,(INDIRECT(ADDRESS(O23,$O$7,,,"ТаблицаСоответствия"))+Q23)*$O$8,0)</f>
        <v>0</v>
      </c>
      <c r="Q23" s="63"/>
      <c r="R23" s="37"/>
      <c r="S23" s="182">
        <f ca="1">IF(R23&gt;0,(INDIRECT(ADDRESS(R23,$R$7,,,"ТаблицаСоответствия"))+T23)*$R$8,0)</f>
        <v>0</v>
      </c>
      <c r="T23" s="63"/>
      <c r="U23" s="37"/>
      <c r="V23" s="182">
        <f ca="1">IF(U23&gt;0,(INDIRECT(ADDRESS(U23,$U$7,,,"ТаблицаСоответствия"))+W23)*$U$8,0)</f>
        <v>0</v>
      </c>
      <c r="W23" s="63"/>
      <c r="X23" s="37"/>
      <c r="Y23" s="182">
        <f ca="1">IF(X23&gt;0,(INDIRECT(ADDRESS(X23,$X$7,,,"ТаблицаСоответствия"))+Z23)*$X$8,0)</f>
        <v>0</v>
      </c>
      <c r="Z23" s="63"/>
      <c r="AA23" s="37">
        <v>7</v>
      </c>
      <c r="AB23" s="182">
        <f ca="1">IF(AA23&gt;0,(INDIRECT(ADDRESS(AA23,$AA$7,,,"ТаблицаСоответствия"))+AC23)*$AA$8,0)</f>
        <v>2.8</v>
      </c>
      <c r="AC23" s="63"/>
      <c r="AD23" s="37"/>
      <c r="AE23" s="182">
        <f ca="1">IF(AD23&gt;0,(INDIRECT(ADDRESS(AD23,$AD$7,,,"ТаблицаСоответствия"))+AF23)*$AD$8,0)</f>
        <v>0</v>
      </c>
      <c r="AF23" s="63"/>
      <c r="AG23" s="37"/>
      <c r="AH23" s="182">
        <f ca="1">IF(AG23&gt;0,(INDIRECT(ADDRESS(AG23,$AG$7,,,"ТаблицаСоответствия"))+AI23)*$AG$8,0)</f>
        <v>0</v>
      </c>
      <c r="AI23" s="63"/>
      <c r="AJ23" s="37"/>
      <c r="AK23" s="182">
        <f ca="1">IF(AJ23&gt;0,(INDIRECT(ADDRESS(AJ23,$AJ$7,,,"ТаблицаСоответствия"))+AL23)*$AJ$8,0)</f>
        <v>0</v>
      </c>
      <c r="AL23" s="63"/>
      <c r="AM23" s="37"/>
      <c r="AN23" s="182">
        <f ca="1">IF(AM23&gt;0,(INDIRECT(ADDRESS(AM23,$AM$7,,,"ТаблицаСоответствия"))+AO23)*$AM$8,0)</f>
        <v>0</v>
      </c>
      <c r="AO23" s="63"/>
      <c r="AP23" s="37"/>
      <c r="AQ23" s="182">
        <f ca="1">IF(AP23&gt;0,(INDIRECT(ADDRESS(AP23,$AP$7,,,"ТаблицаСоответствия"))+AR23)*$AP$8,0)</f>
        <v>0</v>
      </c>
      <c r="AR23" s="63"/>
      <c r="AS23" s="37"/>
      <c r="AT23" s="182">
        <f ca="1">IF(AS23&gt;0,(INDIRECT(ADDRESS(AS23,$AS$7,,,"ТаблицаСоответствия"))+AU23)*$AS$8,0)</f>
        <v>0</v>
      </c>
      <c r="AU23" s="63"/>
      <c r="AV23" s="37"/>
      <c r="AW23" s="38">
        <f ca="1">IF(AV23&gt;0,ROUND((INDIRECT(ADDRESS(AV23,$AV$7,,,"ТаблицаСоответствия"))+AX23)*$AV$8,0),)</f>
        <v>0</v>
      </c>
      <c r="AX23" s="63"/>
      <c r="AY23" s="37"/>
      <c r="AZ23" s="38">
        <f ca="1">IF(AY23&gt;0,ROUND((INDIRECT(ADDRESS(AY23,$AY$7,,,"ТаблицаСоответствия"))+BA23)*$AY$8,0),)</f>
        <v>0</v>
      </c>
      <c r="BA23" s="63"/>
      <c r="BB23" s="37"/>
      <c r="BC23" s="38">
        <f ca="1">IF(BB23&gt;0,ROUND((INDIRECT(ADDRESS(BB23,$BB$7,,,"ТаблицаСоответствия"))+BD23)*$BB$8,0),)</f>
        <v>0</v>
      </c>
      <c r="BD23" s="63"/>
      <c r="BE23" s="37"/>
      <c r="BF23" s="38">
        <f ca="1">IF(BE23&gt;0,ROUND((INDIRECT(ADDRESS(BE23,$BE$7,,,"ТаблицаСоответствия"))+BG23)*$BE$8,0),)</f>
        <v>0</v>
      </c>
      <c r="BG23" s="63"/>
      <c r="BH23" s="50">
        <f ca="1">SUM(D23,G23,Y23,AB23,AE23,AW23,BC23,J23,M23,P23,S23,V23,AH23,AK23,AN23,AQ23,AT23,AZ23,BF23)</f>
        <v>2.8</v>
      </c>
      <c r="BI23" s="37"/>
      <c r="BJ23" s="38">
        <f ca="1">IF(BI23&gt;0,ROUND((INDIRECT(ADDRESS(BI23,$BI$7,,,"ТаблицаСоответствия"))+BK23)*$BI$8,0),)</f>
        <v>0</v>
      </c>
      <c r="BK23" s="63"/>
      <c r="BL23" s="37"/>
      <c r="BM23" s="38">
        <f ca="1">IF(BL23&gt;0,ROUND((INDIRECT(ADDRESS(BL23,$BL$7,,,"ТаблицаСоответствия"))+BN23)*$BL$8,0),)</f>
        <v>0</v>
      </c>
      <c r="BN23" s="63"/>
      <c r="BO23" s="37"/>
      <c r="BP23" s="38">
        <f ca="1">IF(BO23&gt;0,ROUND((INDIRECT(ADDRESS(BO23,$BO$7,,,"ТаблицаСоответствия"))+BQ23)*$BO$8,0),)</f>
        <v>0</v>
      </c>
      <c r="BQ23" s="63"/>
      <c r="BR23" s="37"/>
      <c r="BS23" s="38">
        <f ca="1">IF(BR23&gt;0,ROUND((INDIRECT(ADDRESS(BR23,$BR$7,,,"ТаблицаСоответствия"))+BT23)*$BR$8,0),)</f>
        <v>0</v>
      </c>
      <c r="BT23" s="63"/>
      <c r="BU23" s="37"/>
      <c r="BV23" s="38">
        <f ca="1">IF(BU23&gt;0,ROUND((INDIRECT(ADDRESS(BU23,$BU$7,,,"ТаблицаСоответствия"))+BW23)*$BU$8,0),)</f>
        <v>0</v>
      </c>
      <c r="BW23" s="63"/>
      <c r="BX23" s="37"/>
      <c r="BY23" s="38">
        <f ca="1">IF(BX23&gt;0,ROUND((INDIRECT(ADDRESS(BX23,$BX$7,,,"ТаблицаСоответствия"))+BZ23)*$BX$8,0),)</f>
        <v>0</v>
      </c>
      <c r="BZ23" s="63"/>
      <c r="CA23" s="37"/>
      <c r="CB23" s="38">
        <f ca="1">IF(CA23&gt;0,ROUND((INDIRECT(ADDRESS(CA23,$CA$7,,,"ТаблицаСоответствия"))+CC23)*$CA$8,0),)</f>
        <v>0</v>
      </c>
      <c r="CC23" s="63"/>
      <c r="CD23" s="37"/>
      <c r="CE23" s="38">
        <f ca="1">IF(CD23&gt;0,ROUND((INDIRECT(ADDRESS(CD23,$CD$7,,,"ТаблицаСоответствия"))+CF23)*$CD$8,0),)</f>
        <v>0</v>
      </c>
      <c r="CF23" s="63"/>
      <c r="CG23" s="37"/>
      <c r="CH23" s="38">
        <f ca="1">IF(CG23&gt;0,ROUND((INDIRECT(ADDRESS(CG23,$CG$7,,,"ТаблицаСоответствия"))+CI23)*$CG$8,0),)</f>
        <v>0</v>
      </c>
      <c r="CI23" s="63"/>
      <c r="CJ23" s="37"/>
      <c r="CK23" s="87">
        <f ca="1">IF(CJ23&gt;0,ROUND((INDIRECT(ADDRESS(CJ23,$CJ$7,,,"ТаблицаСоответствия"))+CL23)*$CJ$8,0),)</f>
        <v>0</v>
      </c>
      <c r="CL23" s="88"/>
      <c r="CM23" s="112"/>
      <c r="CN23" s="87">
        <f ca="1">IF(CM23&gt;0,ROUND((INDIRECT(ADDRESS(CM23,$CM$7,,,"ТаблицаСоответствия"))+CO23)*$CM$8,0),)</f>
        <v>0</v>
      </c>
      <c r="CO23" s="88"/>
      <c r="CP23" s="112"/>
      <c r="CQ23" s="87">
        <f ca="1">IF(CP23&gt;0,ROUND((INDIRECT(ADDRESS(CP23,$CP$7,,,"ТаблицаСоответствия"))+CR23)*$CP$8,0),)</f>
        <v>0</v>
      </c>
      <c r="CR23" s="88"/>
      <c r="CS23" s="112"/>
      <c r="CT23" s="87">
        <f ca="1">IF(CS23&gt;0,ROUND((INDIRECT(ADDRESS(CS23,$CS$7,,,"ТаблицаСоответствия"))+CU23)*$CS$8,0),)</f>
        <v>0</v>
      </c>
      <c r="CU23" s="88"/>
      <c r="CV23" s="112"/>
      <c r="CW23" s="87">
        <f ca="1">IF(CV23&gt;0,ROUND((INDIRECT(ADDRESS(CV23,$CV$7,,,"ТаблицаСоответствия"))+CX23)*$CV$8,0),)</f>
        <v>0</v>
      </c>
      <c r="CX23" s="88"/>
      <c r="CY23" s="112"/>
      <c r="CZ23" s="87">
        <f ca="1">IF(CY23&gt;0,ROUND((INDIRECT(ADDRESS(CY23,$CY$7,,,"ТаблицаСоответствия"))+DA23)*$CY$8,0),)</f>
        <v>0</v>
      </c>
      <c r="DA23" s="88"/>
      <c r="DB23" s="112"/>
      <c r="DC23" s="87">
        <f ca="1">IF(DB23&gt;0,ROUND((INDIRECT(ADDRESS(DB23,$DB$7,,,"ТаблицаСоответствия"))+DD23)*$DB$8,0),)</f>
        <v>0</v>
      </c>
      <c r="DD23" s="88"/>
      <c r="DE23" s="112"/>
      <c r="DF23" s="87">
        <f ca="1">IF(DE23&gt;0,ROUND((INDIRECT(ADDRESS(DE23,$DE$7,,,"ТаблицаСоответствия"))+DG23)*$DE$8,0),)</f>
        <v>0</v>
      </c>
      <c r="DG23" s="88"/>
      <c r="DH23" s="112"/>
      <c r="DI23" s="87">
        <f ca="1">IF(DH23&gt;0,ROUND((INDIRECT(ADDRESS(DH23,$DH$7,,,"ТаблицаСоответствия"))+DJ23)*$DH$8,0),)</f>
        <v>0</v>
      </c>
      <c r="DJ23" s="88"/>
      <c r="DK23" s="112"/>
      <c r="DL23" s="87">
        <f ca="1">IF(DK23&gt;0,ROUND((INDIRECT(ADDRESS(DK23,$DK$7,,,"ТаблицаСоответствия"))+DM23)*$DK$8,0),)</f>
        <v>0</v>
      </c>
      <c r="DM23" s="88">
        <v>1</v>
      </c>
      <c r="DN23" s="112"/>
      <c r="DO23" s="87">
        <f ca="1">IF(DN23&gt;0,ROUND((INDIRECT(ADDRESS(DN23,$DN$7,,,"ТаблицаСоответствия"))+DP23)*$DN$8,0),)</f>
        <v>0</v>
      </c>
      <c r="DP23" s="88"/>
      <c r="DQ23" s="112"/>
      <c r="DR23" s="87">
        <f ca="1">IF(DQ23&gt;0,ROUND((INDIRECT(ADDRESS(DQ23,$DQ$7,,,"ТаблицаСоответствия"))+DS23)*$DQ$8,0),)</f>
        <v>0</v>
      </c>
      <c r="DS23" s="88"/>
      <c r="DT23" s="112"/>
      <c r="DU23" s="87">
        <f ca="1">IF(DT23&gt;0,ROUND((INDIRECT(ADDRESS(DT23,$DT$7,,,"ТаблицаСоответствия"))+DV23)*$DT$8,0),)</f>
        <v>0</v>
      </c>
      <c r="DV23" s="88"/>
      <c r="DW23" s="112"/>
      <c r="DX23" s="87">
        <f ca="1">IF(DW23&gt;0,ROUND((INDIRECT(ADDRESS(DW23,$DW$7,,,"ТаблицаСоответствия"))+DY23)*$DW$8,0),)</f>
        <v>0</v>
      </c>
      <c r="DY23" s="88"/>
      <c r="DZ23" s="112"/>
      <c r="EA23" s="87">
        <f ca="1">IF(DZ23&gt;0,ROUND((INDIRECT(ADDRESS(DZ23,$DZ$7,,,"ТаблицаСоответствия"))+EB23)*$DZ$8,0),)</f>
        <v>0</v>
      </c>
      <c r="EB23" s="88"/>
      <c r="EC23" s="112"/>
      <c r="ED23" s="87">
        <f ca="1">IF(EC23&gt;0,ROUND((INDIRECT(ADDRESS(EC23,$EC$7,,,"ТаблицаСоответствия"))+EE23)*$EC$8,0),)</f>
        <v>0</v>
      </c>
      <c r="EE23" s="88"/>
      <c r="EF23" s="112"/>
      <c r="EG23" s="87">
        <f ca="1">IF(EF23&gt;0,ROUND((INDIRECT(ADDRESS(EF23,$EF$7,,,"ТаблицаСоответствия"))+EH23)*$EF$8,0),)</f>
        <v>0</v>
      </c>
      <c r="EH23" s="88"/>
      <c r="EI23" s="169">
        <f ca="1">SUM(EG23,DI23,DL23,BJ23,BM23,BP23,BH23,BS23,BV23,BY23,CB23,CE23,CH23,CN23,CQ23,CT23,CW23,CZ23,DC23,DF23,CK23,DO23,DR23,DU23,DX23,EA23,ED23,)</f>
        <v>2.8</v>
      </c>
      <c r="EJ23" s="275" t="str">
        <f t="shared" si="0"/>
        <v>Штумп Ярослав - Черненко Анна</v>
      </c>
      <c r="EK23" s="276"/>
      <c r="EL23" s="277"/>
      <c r="EM23" s="111">
        <f t="shared" ca="1" si="1"/>
        <v>13</v>
      </c>
      <c r="EN23" s="92"/>
    </row>
    <row r="24" spans="1:144" ht="15.75" thickBot="1" x14ac:dyDescent="0.3">
      <c r="A24" s="79">
        <f>A22+1</f>
        <v>14</v>
      </c>
      <c r="B24" s="225" t="s">
        <v>157</v>
      </c>
      <c r="C24" s="37"/>
      <c r="D24" s="182">
        <f ca="1">IF(C24&gt;0,(INDIRECT(ADDRESS(C24,$C$7,,,"ТаблицаСоответствия"))+E24)*$C$8,0)</f>
        <v>0</v>
      </c>
      <c r="E24" s="63"/>
      <c r="F24" s="37"/>
      <c r="G24" s="182">
        <f ca="1">IF(F24&gt;0,(INDIRECT(ADDRESS(F24,$F$7,,,"ТаблицаСоответствия"))+H24)*$F$8,0)</f>
        <v>0</v>
      </c>
      <c r="H24" s="63"/>
      <c r="I24" s="37"/>
      <c r="J24" s="182">
        <f ca="1">IF(I24&gt;0,(INDIRECT(ADDRESS(I24,$I$7,,,"ТаблицаСоответствия"))+K24)*$I$8,0)</f>
        <v>0</v>
      </c>
      <c r="K24" s="63"/>
      <c r="L24" s="37"/>
      <c r="M24" s="182">
        <f ca="1">IF(L24&gt;0,(INDIRECT(ADDRESS(L24,$L$7,,,"ТаблицаСоответствия"))+N24)*$L$8,0)</f>
        <v>0</v>
      </c>
      <c r="N24" s="63"/>
      <c r="O24" s="37"/>
      <c r="P24" s="182">
        <f ca="1">IF(O24&gt;0,(INDIRECT(ADDRESS(O24,$O$7,,,"ТаблицаСоответствия"))+Q24)*$O$8,0)</f>
        <v>0</v>
      </c>
      <c r="Q24" s="63"/>
      <c r="R24" s="37"/>
      <c r="S24" s="182">
        <f ca="1">IF(R24&gt;0,(INDIRECT(ADDRESS(R24,$R$7,,,"ТаблицаСоответствия"))+T24)*$R$8,0)</f>
        <v>0</v>
      </c>
      <c r="T24" s="63"/>
      <c r="U24" s="37"/>
      <c r="V24" s="182">
        <f ca="1">IF(U24&gt;0,(INDIRECT(ADDRESS(U24,$U$7,,,"ТаблицаСоответствия"))+W24)*$U$8,0)</f>
        <v>0</v>
      </c>
      <c r="W24" s="63"/>
      <c r="X24" s="37"/>
      <c r="Y24" s="182">
        <f ca="1">IF(X24&gt;0,(INDIRECT(ADDRESS(X24,$X$7,,,"ТаблицаСоответствия"))+Z24)*$X$8,0)</f>
        <v>0</v>
      </c>
      <c r="Z24" s="63"/>
      <c r="AA24" s="37"/>
      <c r="AB24" s="182">
        <f ca="1">IF(AA24&gt;0,(INDIRECT(ADDRESS(AA24,$AA$7,,,"ТаблицаСоответствия"))+AC24)*$AA$8,0)</f>
        <v>0</v>
      </c>
      <c r="AC24" s="63"/>
      <c r="AD24" s="37">
        <v>6</v>
      </c>
      <c r="AE24" s="182">
        <f ca="1">IF(AD24&gt;0,(INDIRECT(ADDRESS(AD24,$AD$7,,,"ТаблицаСоответствия"))+AF24)*$AD$8,0)</f>
        <v>2.4</v>
      </c>
      <c r="AF24" s="63"/>
      <c r="AG24" s="37"/>
      <c r="AH24" s="182">
        <f ca="1">IF(AG24&gt;0,(INDIRECT(ADDRESS(AG24,$AG$7,,,"ТаблицаСоответствия"))+AI24)*$AG$8,0)</f>
        <v>0</v>
      </c>
      <c r="AI24" s="63"/>
      <c r="AJ24" s="37"/>
      <c r="AK24" s="182">
        <f ca="1">IF(AJ24&gt;0,(INDIRECT(ADDRESS(AJ24,$AJ$7,,,"ТаблицаСоответствия"))+AL24)*$AJ$8,0)</f>
        <v>0</v>
      </c>
      <c r="AL24" s="63"/>
      <c r="AM24" s="37"/>
      <c r="AN24" s="182">
        <f ca="1">IF(AM24&gt;0,(INDIRECT(ADDRESS(AM24,$AM$7,,,"ТаблицаСоответствия"))+AO24)*$AM$8,0)</f>
        <v>0</v>
      </c>
      <c r="AO24" s="63"/>
      <c r="AP24" s="37"/>
      <c r="AQ24" s="182">
        <f ca="1">IF(AP24&gt;0,(INDIRECT(ADDRESS(AP24,$AP$7,,,"ТаблицаСоответствия"))+AR24)*$AP$8,0)</f>
        <v>0</v>
      </c>
      <c r="AR24" s="63"/>
      <c r="AS24" s="37"/>
      <c r="AT24" s="182">
        <f ca="1">IF(AS24&gt;0,(INDIRECT(ADDRESS(AS24,$AS$7,,,"ТаблицаСоответствия"))+AU24)*$AS$8,0)</f>
        <v>0</v>
      </c>
      <c r="AU24" s="63"/>
      <c r="AV24" s="37"/>
      <c r="AW24" s="38">
        <f ca="1">IF(AV24&gt;0,ROUND((INDIRECT(ADDRESS(AV24,$AV$7,,,"ТаблицаСоответствия"))+AX24)*$AV$8,0),)</f>
        <v>0</v>
      </c>
      <c r="AX24" s="63"/>
      <c r="AY24" s="37"/>
      <c r="AZ24" s="38">
        <f ca="1">IF(AY24&gt;0,ROUND((INDIRECT(ADDRESS(AY24,$AY$7,,,"ТаблицаСоответствия"))+BA24)*$AY$8,0),)</f>
        <v>0</v>
      </c>
      <c r="BA24" s="63"/>
      <c r="BB24" s="37"/>
      <c r="BC24" s="38">
        <f ca="1">IF(BB24&gt;0,ROUND((INDIRECT(ADDRESS(BB24,$BB$7,,,"ТаблицаСоответствия"))+BD24)*$BB$8,0),)</f>
        <v>0</v>
      </c>
      <c r="BD24" s="63"/>
      <c r="BE24" s="37"/>
      <c r="BF24" s="38">
        <f ca="1">IF(BE24&gt;0,ROUND((INDIRECT(ADDRESS(BE24,$BE$7,,,"ТаблицаСоответствия"))+BG24)*$BE$8,0),)</f>
        <v>0</v>
      </c>
      <c r="BG24" s="63"/>
      <c r="BH24" s="50">
        <f ca="1">SUM(D24,G24,Y24,AB24,AE24,AW24,BC24,J24,M24,P24,S24,V24,AH24,AK24,AN24,AQ24,AT24,AZ24,BF24)</f>
        <v>2.4</v>
      </c>
      <c r="BI24" s="37"/>
      <c r="BJ24" s="38">
        <f ca="1">IF(BI24&gt;0,ROUND((INDIRECT(ADDRESS(BI24,$BI$7,,,"ТаблицаСоответствия"))+BK24)*$BI$8,0),)</f>
        <v>0</v>
      </c>
      <c r="BK24" s="63"/>
      <c r="BL24" s="37"/>
      <c r="BM24" s="38">
        <f ca="1">IF(BL24&gt;0,ROUND((INDIRECT(ADDRESS(BL24,$BL$7,,,"ТаблицаСоответствия"))+BN24)*$BL$8,0),)</f>
        <v>0</v>
      </c>
      <c r="BN24" s="63"/>
      <c r="BO24" s="37"/>
      <c r="BP24" s="38">
        <f ca="1">IF(BO24&gt;0,ROUND((INDIRECT(ADDRESS(BO24,$BO$7,,,"ТаблицаСоответствия"))+BQ24)*$BO$8,0),)</f>
        <v>0</v>
      </c>
      <c r="BQ24" s="63"/>
      <c r="BR24" s="37"/>
      <c r="BS24" s="38">
        <f ca="1">IF(BR24&gt;0,ROUND((INDIRECT(ADDRESS(BR24,$BR$7,,,"ТаблицаСоответствия"))+BT24)*$BR$8,0),)</f>
        <v>0</v>
      </c>
      <c r="BT24" s="63"/>
      <c r="BU24" s="37"/>
      <c r="BV24" s="38">
        <f ca="1">IF(BU24&gt;0,ROUND((INDIRECT(ADDRESS(BU24,$BU$7,,,"ТаблицаСоответствия"))+BW24)*$BU$8,0),)</f>
        <v>0</v>
      </c>
      <c r="BW24" s="63"/>
      <c r="BX24" s="37"/>
      <c r="BY24" s="38">
        <f ca="1">IF(BX24&gt;0,ROUND((INDIRECT(ADDRESS(BX24,$BX$7,,,"ТаблицаСоответствия"))+BZ24)*$BX$8,0),)</f>
        <v>0</v>
      </c>
      <c r="BZ24" s="63"/>
      <c r="CA24" s="37"/>
      <c r="CB24" s="38">
        <f ca="1">IF(CA24&gt;0,ROUND((INDIRECT(ADDRESS(CA24,$CA$7,,,"ТаблицаСоответствия"))+CC24)*$CA$8,0),)</f>
        <v>0</v>
      </c>
      <c r="CC24" s="63"/>
      <c r="CD24" s="37"/>
      <c r="CE24" s="38">
        <f ca="1">IF(CD24&gt;0,ROUND((INDIRECT(ADDRESS(CD24,$CD$7,,,"ТаблицаСоответствия"))+CF24)*$CD$8,0),)</f>
        <v>0</v>
      </c>
      <c r="CF24" s="63"/>
      <c r="CG24" s="37"/>
      <c r="CH24" s="38">
        <f ca="1">IF(CG24&gt;0,ROUND((INDIRECT(ADDRESS(CG24,$CG$7,,,"ТаблицаСоответствия"))+CI24)*$CG$8,0),)</f>
        <v>0</v>
      </c>
      <c r="CI24" s="63"/>
      <c r="CJ24" s="37"/>
      <c r="CK24" s="87">
        <f ca="1">IF(CJ24&gt;0,ROUND((INDIRECT(ADDRESS(CJ24,$CJ$7,,,"ТаблицаСоответствия"))+CL24)*$CJ$8,0),)</f>
        <v>0</v>
      </c>
      <c r="CL24" s="63"/>
      <c r="CM24" s="112"/>
      <c r="CN24" s="87">
        <f ca="1">IF(CM24&gt;0,ROUND((INDIRECT(ADDRESS(CM24,$CM$7,,,"ТаблицаСоответствия"))+CO24)*$CM$8,0),)</f>
        <v>0</v>
      </c>
      <c r="CO24" s="63"/>
      <c r="CP24" s="112"/>
      <c r="CQ24" s="87">
        <f ca="1">IF(CP24&gt;0,ROUND((INDIRECT(ADDRESS(CP24,$CP$7,,,"ТаблицаСоответствия"))+CR24)*$CP$8,0),)</f>
        <v>0</v>
      </c>
      <c r="CR24" s="63"/>
      <c r="CS24" s="112"/>
      <c r="CT24" s="87">
        <f ca="1">IF(CS24&gt;0,ROUND((INDIRECT(ADDRESS(CS24,$CS$7,,,"ТаблицаСоответствия"))+CU24)*$CS$8,0),)</f>
        <v>0</v>
      </c>
      <c r="CU24" s="63"/>
      <c r="CV24" s="112"/>
      <c r="CW24" s="87">
        <f ca="1">IF(CV24&gt;0,ROUND((INDIRECT(ADDRESS(CV24,$CV$7,,,"ТаблицаСоответствия"))+CX24)*$CV$8,0),)</f>
        <v>0</v>
      </c>
      <c r="CX24" s="63"/>
      <c r="CY24" s="112"/>
      <c r="CZ24" s="87">
        <f ca="1">IF(CY24&gt;0,ROUND((INDIRECT(ADDRESS(CY24,$CY$7,,,"ТаблицаСоответствия"))+DA24)*$CY$8,0),)</f>
        <v>0</v>
      </c>
      <c r="DA24" s="63"/>
      <c r="DB24" s="112"/>
      <c r="DC24" s="87">
        <f ca="1">IF(DB24&gt;0,ROUND((INDIRECT(ADDRESS(DB24,$DB$7,,,"ТаблицаСоответствия"))+DD24)*$DB$8,0),)</f>
        <v>0</v>
      </c>
      <c r="DD24" s="63"/>
      <c r="DE24" s="112"/>
      <c r="DF24" s="87">
        <f ca="1">IF(DE24&gt;0,ROUND((INDIRECT(ADDRESS(DE24,$DE$7,,,"ТаблицаСоответствия"))+DG24)*$DE$8,0),)</f>
        <v>0</v>
      </c>
      <c r="DG24" s="63"/>
      <c r="DH24" s="112"/>
      <c r="DI24" s="87">
        <f ca="1">IF(DH24&gt;0,ROUND((INDIRECT(ADDRESS(DH24,$DH$7,,,"ТаблицаСоответствия"))+DJ24)*$DH$8,0),)</f>
        <v>0</v>
      </c>
      <c r="DJ24" s="63"/>
      <c r="DK24" s="112"/>
      <c r="DL24" s="87">
        <f ca="1">IF(DK24&gt;0,ROUND((INDIRECT(ADDRESS(DK24,$DK$7,,,"ТаблицаСоответствия"))+DM24)*$DK$8,0),)</f>
        <v>0</v>
      </c>
      <c r="DM24" s="63"/>
      <c r="DN24" s="112"/>
      <c r="DO24" s="87">
        <f ca="1">IF(DN24&gt;0,ROUND((INDIRECT(ADDRESS(DN24,$DN$7,,,"ТаблицаСоответствия"))+DP24)*$DN$8,0),)</f>
        <v>0</v>
      </c>
      <c r="DP24" s="63"/>
      <c r="DQ24" s="112"/>
      <c r="DR24" s="87">
        <f ca="1">IF(DQ24&gt;0,ROUND((INDIRECT(ADDRESS(DQ24,$DQ$7,,,"ТаблицаСоответствия"))+DS24)*$DQ$8,0),)</f>
        <v>0</v>
      </c>
      <c r="DS24" s="63"/>
      <c r="DT24" s="112"/>
      <c r="DU24" s="87">
        <f ca="1">IF(DT24&gt;0,ROUND((INDIRECT(ADDRESS(DT24,$DT$7,,,"ТаблицаСоответствия"))+DV24)*$DT$8,0),)</f>
        <v>0</v>
      </c>
      <c r="DV24" s="63"/>
      <c r="DW24" s="112"/>
      <c r="DX24" s="87">
        <f ca="1">IF(DW24&gt;0,ROUND((INDIRECT(ADDRESS(DW24,$DW$7,,,"ТаблицаСоответствия"))+DY24)*$DW$8,0),)</f>
        <v>0</v>
      </c>
      <c r="DY24" s="63"/>
      <c r="DZ24" s="112"/>
      <c r="EA24" s="87">
        <f ca="1">IF(DZ24&gt;0,ROUND((INDIRECT(ADDRESS(DZ24,$DZ$7,,,"ТаблицаСоответствия"))+EB24)*$DZ$8,0),)</f>
        <v>0</v>
      </c>
      <c r="EB24" s="63"/>
      <c r="EC24" s="112"/>
      <c r="ED24" s="87">
        <f ca="1">IF(EC24&gt;0,ROUND((INDIRECT(ADDRESS(EC24,$EC$7,,,"ТаблицаСоответствия"))+EE24)*$EC$8,0),)</f>
        <v>0</v>
      </c>
      <c r="EE24" s="63"/>
      <c r="EF24" s="112"/>
      <c r="EG24" s="87">
        <f ca="1">IF(EF24&gt;0,ROUND((INDIRECT(ADDRESS(EF24,$EF$7,,,"ТаблицаСоответствия"))+EH24)*$EF$8,0),)</f>
        <v>0</v>
      </c>
      <c r="EH24" s="63"/>
      <c r="EI24" s="169">
        <f ca="1">SUM(EG24,DI24,DL24,BJ24,BM24,BP24,BH24,BS24,BV24,BY24,CB24,CE24,CH24,CN24,CQ24,CT24,CW24,CZ24,DC24,DF24,CK24,DO24,DR24,DU24,DX24,EA24,ED24,)</f>
        <v>2.4</v>
      </c>
      <c r="EJ24" s="291" t="str">
        <f>B24</f>
        <v>Сивирин Елисей - Тараненко Маргарита</v>
      </c>
      <c r="EK24" s="292"/>
      <c r="EL24" s="293"/>
      <c r="EM24" s="111">
        <f t="shared" ca="1" si="1"/>
        <v>15</v>
      </c>
      <c r="EN24" s="92"/>
    </row>
    <row r="25" spans="1:144" s="34" customFormat="1" ht="15.75" thickBot="1" x14ac:dyDescent="0.3">
      <c r="A25" s="79">
        <f t="shared" si="2"/>
        <v>15</v>
      </c>
      <c r="B25" s="196" t="s">
        <v>118</v>
      </c>
      <c r="C25" s="37"/>
      <c r="D25" s="182">
        <f ca="1">IF(C25&gt;0,(INDIRECT(ADDRESS(C25,$C$7,,,"ТаблицаСоответствия"))+E25)*$C$8,0)</f>
        <v>0</v>
      </c>
      <c r="E25" s="63"/>
      <c r="F25" s="37"/>
      <c r="G25" s="182">
        <f ca="1">IF(F25&gt;0,(INDIRECT(ADDRESS(F25,$F$7,,,"ТаблицаСоответствия"))+H25)*$F$8,0)</f>
        <v>0</v>
      </c>
      <c r="H25" s="63"/>
      <c r="I25" s="37"/>
      <c r="J25" s="182">
        <f ca="1">IF(I25&gt;0,(INDIRECT(ADDRESS(I25,$I$7,,,"ТаблицаСоответствия"))+K25)*$I$8,0)</f>
        <v>0</v>
      </c>
      <c r="K25" s="63"/>
      <c r="L25" s="37"/>
      <c r="M25" s="182">
        <f ca="1">IF(L25&gt;0,(INDIRECT(ADDRESS(L25,$L$7,,,"ТаблицаСоответствия"))+N25)*$L$8,0)</f>
        <v>0</v>
      </c>
      <c r="N25" s="63"/>
      <c r="O25" s="37"/>
      <c r="P25" s="182">
        <f ca="1">IF(O25&gt;0,(INDIRECT(ADDRESS(O25,$O$7,,,"ТаблицаСоответствия"))+Q25)*$O$8,0)</f>
        <v>0</v>
      </c>
      <c r="Q25" s="63"/>
      <c r="R25" s="37"/>
      <c r="S25" s="182">
        <f ca="1">IF(R25&gt;0,(INDIRECT(ADDRESS(R25,$R$7,,,"ТаблицаСоответствия"))+T25)*$R$8,0)</f>
        <v>0</v>
      </c>
      <c r="T25" s="63"/>
      <c r="U25" s="37"/>
      <c r="V25" s="182">
        <f ca="1">IF(U25&gt;0,(INDIRECT(ADDRESS(U25,$U$7,,,"ТаблицаСоответствия"))+W25)*$U$8,0)</f>
        <v>0</v>
      </c>
      <c r="W25" s="63"/>
      <c r="X25" s="37">
        <v>8</v>
      </c>
      <c r="Y25" s="182">
        <f ca="1">IF(X25&gt;0,(INDIRECT(ADDRESS(X25,$X$7,,,"ТаблицаСоответствия"))+Z25)*$X$8,0)</f>
        <v>14</v>
      </c>
      <c r="Z25" s="63"/>
      <c r="AA25" s="37"/>
      <c r="AB25" s="182">
        <f ca="1">IF(AA25&gt;0,(INDIRECT(ADDRESS(AA25,$AA$7,,,"ТаблицаСоответствия"))+AC25)*$AA$8,0)</f>
        <v>0</v>
      </c>
      <c r="AC25" s="63"/>
      <c r="AD25" s="37"/>
      <c r="AE25" s="182">
        <f ca="1">IF(AD25&gt;0,(INDIRECT(ADDRESS(AD25,$AD$7,,,"ТаблицаСоответствия"))+AF25)*$AD$8,0)</f>
        <v>0</v>
      </c>
      <c r="AF25" s="63"/>
      <c r="AG25" s="37"/>
      <c r="AH25" s="182">
        <f ca="1">IF(AG25&gt;0,(INDIRECT(ADDRESS(AG25,$AG$7,,,"ТаблицаСоответствия"))+AI25)*$AG$8,0)</f>
        <v>0</v>
      </c>
      <c r="AI25" s="63"/>
      <c r="AJ25" s="37"/>
      <c r="AK25" s="182">
        <f ca="1">IF(AJ25&gt;0,(INDIRECT(ADDRESS(AJ25,$AJ$7,,,"ТаблицаСоответствия"))+AL25)*$AJ$8,0)</f>
        <v>0</v>
      </c>
      <c r="AL25" s="63"/>
      <c r="AM25" s="37"/>
      <c r="AN25" s="182">
        <f ca="1">IF(AM25&gt;0,(INDIRECT(ADDRESS(AM25,$AM$7,,,"ТаблицаСоответствия"))+AO25)*$AM$8,0)</f>
        <v>0</v>
      </c>
      <c r="AO25" s="63"/>
      <c r="AP25" s="37"/>
      <c r="AQ25" s="182">
        <f ca="1">IF(AP25&gt;0,(INDIRECT(ADDRESS(AP25,$AP$7,,,"ТаблицаСоответствия"))+AR25)*$AP$8,0)</f>
        <v>0</v>
      </c>
      <c r="AR25" s="63"/>
      <c r="AS25" s="37"/>
      <c r="AT25" s="182">
        <f ca="1">IF(AS25&gt;0,(INDIRECT(ADDRESS(AS25,$AS$7,,,"ТаблицаСоответствия"))+AU25)*$AS$8,0)</f>
        <v>0</v>
      </c>
      <c r="AU25" s="63"/>
      <c r="AV25" s="37"/>
      <c r="AW25" s="38">
        <f ca="1">IF(AV25&gt;0,ROUND((INDIRECT(ADDRESS(AV25,$AV$7,,,"ТаблицаСоответствия"))+AX25)*$AV$8,0),)</f>
        <v>0</v>
      </c>
      <c r="AX25" s="63"/>
      <c r="AY25" s="37"/>
      <c r="AZ25" s="38">
        <f ca="1">IF(AY25&gt;0,ROUND((INDIRECT(ADDRESS(AY25,$AY$7,,,"ТаблицаСоответствия"))+BA25)*$AY$8,0),)</f>
        <v>0</v>
      </c>
      <c r="BA25" s="63"/>
      <c r="BB25" s="37"/>
      <c r="BC25" s="38">
        <f ca="1">IF(BB25&gt;0,ROUND((INDIRECT(ADDRESS(BB25,$BB$7,,,"ТаблицаСоответствия"))+BD25)*$BB$8,0),)</f>
        <v>0</v>
      </c>
      <c r="BD25" s="63"/>
      <c r="BE25" s="37"/>
      <c r="BF25" s="38">
        <f ca="1">IF(BE25&gt;0,ROUND((INDIRECT(ADDRESS(BE25,$BE$7,,,"ТаблицаСоответствия"))+BG25)*$BE$8,0),)</f>
        <v>0</v>
      </c>
      <c r="BG25" s="63"/>
      <c r="BH25" s="50">
        <f ca="1">SUM(D25,G25,Y25,AB25,AE25,AW25,BC25,J25,M25,P25,S25,V25,AH25,AK25,AN25,AQ25,AT25,AZ25,BF25)</f>
        <v>14</v>
      </c>
      <c r="BI25" s="37"/>
      <c r="BJ25" s="38">
        <f ca="1">IF(BI25&gt;0,ROUND((INDIRECT(ADDRESS(BI25,$BI$7,,,"ТаблицаСоответствия"))+BK25)*$BI$8,0),)</f>
        <v>0</v>
      </c>
      <c r="BK25" s="63"/>
      <c r="BL25" s="37"/>
      <c r="BM25" s="38">
        <f ca="1">IF(BL25&gt;0,ROUND((INDIRECT(ADDRESS(BL25,$BL$7,,,"ТаблицаСоответствия"))+BN25)*$BL$8,0),)</f>
        <v>0</v>
      </c>
      <c r="BN25" s="63"/>
      <c r="BO25" s="37"/>
      <c r="BP25" s="38">
        <f ca="1">IF(BO25&gt;0,ROUND((INDIRECT(ADDRESS(BO25,$BO$7,,,"ТаблицаСоответствия"))+BQ25)*$BO$8,0),)</f>
        <v>0</v>
      </c>
      <c r="BQ25" s="63"/>
      <c r="BR25" s="37"/>
      <c r="BS25" s="38">
        <f ca="1">IF(BR25&gt;0,ROUND((INDIRECT(ADDRESS(BR25,$BR$7,,,"ТаблицаСоответствия"))+BT25)*$BR$8,0),)</f>
        <v>0</v>
      </c>
      <c r="BT25" s="63"/>
      <c r="BU25" s="37"/>
      <c r="BV25" s="38">
        <f ca="1">IF(BU25&gt;0,ROUND((INDIRECT(ADDRESS(BU25,$BU$7,,,"ТаблицаСоответствия"))+BW25)*$BU$8,0),)</f>
        <v>0</v>
      </c>
      <c r="BW25" s="63"/>
      <c r="BX25" s="37"/>
      <c r="BY25" s="38">
        <f ca="1">IF(BX25&gt;0,ROUND((INDIRECT(ADDRESS(BX25,$BX$7,,,"ТаблицаСоответствия"))+BZ25)*$BX$8,0),)</f>
        <v>0</v>
      </c>
      <c r="BZ25" s="63"/>
      <c r="CA25" s="37"/>
      <c r="CB25" s="38">
        <f ca="1">IF(CA25&gt;0,ROUND((INDIRECT(ADDRESS(CA25,$CA$7,,,"ТаблицаСоответствия"))+CC25)*$CA$8,0),)</f>
        <v>0</v>
      </c>
      <c r="CC25" s="63"/>
      <c r="CD25" s="37"/>
      <c r="CE25" s="38">
        <f ca="1">IF(CD25&gt;0,ROUND((INDIRECT(ADDRESS(CD25,$CD$7,,,"ТаблицаСоответствия"))+CF25)*$CD$8,0),)</f>
        <v>0</v>
      </c>
      <c r="CF25" s="63"/>
      <c r="CG25" s="37"/>
      <c r="CH25" s="38">
        <f ca="1">IF(CG25&gt;0,ROUND((INDIRECT(ADDRESS(CG25,$CG$7,,,"ТаблицаСоответствия"))+CI25)*$CG$8,0),)</f>
        <v>0</v>
      </c>
      <c r="CI25" s="63"/>
      <c r="CJ25" s="37"/>
      <c r="CK25" s="87">
        <f ca="1">IF(CJ25&gt;0,ROUND((INDIRECT(ADDRESS(CJ25,$CJ$7,,,"ТаблицаСоответствия"))+CL25)*$CJ$8,0),)</f>
        <v>0</v>
      </c>
      <c r="CL25" s="88"/>
      <c r="CM25" s="112"/>
      <c r="CN25" s="87">
        <f ca="1">IF(CM25&gt;0,ROUND((INDIRECT(ADDRESS(CM25,$CM$7,,,"ТаблицаСоответствия"))+CO25)*$CM$8,0),)</f>
        <v>0</v>
      </c>
      <c r="CO25" s="88"/>
      <c r="CP25" s="112"/>
      <c r="CQ25" s="87">
        <f ca="1">IF(CP25&gt;0,ROUND((INDIRECT(ADDRESS(CP25,$CP$7,,,"ТаблицаСоответствия"))+CR25)*$CP$8,0),)</f>
        <v>0</v>
      </c>
      <c r="CR25" s="88"/>
      <c r="CS25" s="112"/>
      <c r="CT25" s="87">
        <f ca="1">IF(CS25&gt;0,ROUND((INDIRECT(ADDRESS(CS25,$CS$7,,,"ТаблицаСоответствия"))+CU25)*$CS$8,0),)</f>
        <v>0</v>
      </c>
      <c r="CU25" s="88"/>
      <c r="CV25" s="112"/>
      <c r="CW25" s="87">
        <f ca="1">IF(CV25&gt;0,ROUND((INDIRECT(ADDRESS(CV25,$CV$7,,,"ТаблицаСоответствия"))+CX25)*$CV$8,0),)</f>
        <v>0</v>
      </c>
      <c r="CX25" s="88"/>
      <c r="CY25" s="112"/>
      <c r="CZ25" s="87">
        <f ca="1">IF(CY25&gt;0,ROUND((INDIRECT(ADDRESS(CY25,$CY$7,,,"ТаблицаСоответствия"))+DA25)*$CY$8,0),)</f>
        <v>0</v>
      </c>
      <c r="DA25" s="88"/>
      <c r="DB25" s="112"/>
      <c r="DC25" s="87">
        <f ca="1">IF(DB25&gt;0,ROUND((INDIRECT(ADDRESS(DB25,$DB$7,,,"ТаблицаСоответствия"))+DD25)*$DB$8,0),)</f>
        <v>0</v>
      </c>
      <c r="DD25" s="88"/>
      <c r="DE25" s="112"/>
      <c r="DF25" s="87">
        <f ca="1">IF(DE25&gt;0,ROUND((INDIRECT(ADDRESS(DE25,$DE$7,,,"ТаблицаСоответствия"))+DG25)*$DE$8,0),)</f>
        <v>0</v>
      </c>
      <c r="DG25" s="88"/>
      <c r="DH25" s="112"/>
      <c r="DI25" s="87">
        <f ca="1">IF(DH25&gt;0,ROUND((INDIRECT(ADDRESS(DH25,$DH$7,,,"ТаблицаСоответствия"))+DJ25)*$DH$8,0),)</f>
        <v>0</v>
      </c>
      <c r="DJ25" s="88"/>
      <c r="DK25" s="112"/>
      <c r="DL25" s="87">
        <f ca="1">IF(DK25&gt;0,ROUND((INDIRECT(ADDRESS(DK25,$DK$7,,,"ТаблицаСоответствия"))+DM25)*$DK$8,0),)</f>
        <v>0</v>
      </c>
      <c r="DM25" s="88"/>
      <c r="DN25" s="112"/>
      <c r="DO25" s="87">
        <f ca="1">IF(DN25&gt;0,ROUND((INDIRECT(ADDRESS(DN25,$DN$7,,,"ТаблицаСоответствия"))+DP25)*$DN$8,0),)</f>
        <v>0</v>
      </c>
      <c r="DP25" s="88"/>
      <c r="DQ25" s="112"/>
      <c r="DR25" s="87">
        <f ca="1">IF(DQ25&gt;0,ROUND((INDIRECT(ADDRESS(DQ25,$DQ$7,,,"ТаблицаСоответствия"))+DS25)*$DQ$8,0),)</f>
        <v>0</v>
      </c>
      <c r="DS25" s="88"/>
      <c r="DT25" s="112"/>
      <c r="DU25" s="87">
        <f ca="1">IF(DT25&gt;0,ROUND((INDIRECT(ADDRESS(DT25,$DT$7,,,"ТаблицаСоответствия"))+DV25)*$DT$8,0),)</f>
        <v>0</v>
      </c>
      <c r="DV25" s="88"/>
      <c r="DW25" s="112"/>
      <c r="DX25" s="87">
        <f ca="1">IF(DW25&gt;0,ROUND((INDIRECT(ADDRESS(DW25,$DW$7,,,"ТаблицаСоответствия"))+DY25)*$DW$8,0),)</f>
        <v>0</v>
      </c>
      <c r="DY25" s="88"/>
      <c r="DZ25" s="112"/>
      <c r="EA25" s="87">
        <f ca="1">IF(DZ25&gt;0,ROUND((INDIRECT(ADDRESS(DZ25,$DZ$7,,,"ТаблицаСоответствия"))+EB25)*$DZ$8,0),)</f>
        <v>0</v>
      </c>
      <c r="EB25" s="88"/>
      <c r="EC25" s="112"/>
      <c r="ED25" s="87">
        <f ca="1">IF(EC25&gt;0,ROUND((INDIRECT(ADDRESS(EC25,$EC$7,,,"ТаблицаСоответствия"))+EE25)*$EC$8,0),)</f>
        <v>0</v>
      </c>
      <c r="EE25" s="88"/>
      <c r="EF25" s="112"/>
      <c r="EG25" s="87">
        <f ca="1">IF(EF25&gt;0,ROUND((INDIRECT(ADDRESS(EF25,$EF$7,,,"ТаблицаСоответствия"))+EH25)*$EF$8,0),)</f>
        <v>0</v>
      </c>
      <c r="EH25" s="88"/>
      <c r="EI25" s="169">
        <v>0</v>
      </c>
      <c r="EJ25" s="291" t="str">
        <f>B25</f>
        <v>Сивирин Елисей - Сивирина Златаслава (РАСПАЛАСЬ!)</v>
      </c>
      <c r="EK25" s="292"/>
      <c r="EL25" s="293"/>
      <c r="EM25" s="111">
        <f t="shared" si="1"/>
        <v>0</v>
      </c>
      <c r="EN25" s="92"/>
    </row>
    <row r="26" spans="1:144" s="34" customFormat="1" ht="15.75" thickBot="1" x14ac:dyDescent="0.3">
      <c r="A26" s="79">
        <f t="shared" si="2"/>
        <v>16</v>
      </c>
      <c r="B26" s="196" t="s">
        <v>116</v>
      </c>
      <c r="C26" s="37"/>
      <c r="D26" s="182">
        <f ca="1">IF(C26&gt;0,(INDIRECT(ADDRESS(C26,$C$7,,,"ТаблицаСоответствия"))+E26)*$C$8,0)</f>
        <v>0</v>
      </c>
      <c r="E26" s="63"/>
      <c r="F26" s="37">
        <v>97</v>
      </c>
      <c r="G26" s="182">
        <f ca="1">IF(F26&gt;0,(INDIRECT(ADDRESS(F26,$F$7,,,"ТаблицаСоответствия"))+H26)*$F$8,0)</f>
        <v>18</v>
      </c>
      <c r="H26" s="63"/>
      <c r="I26" s="37"/>
      <c r="J26" s="182">
        <f ca="1">IF(I26&gt;0,(INDIRECT(ADDRESS(I26,$I$7,,,"ТаблицаСоответствия"))+K26)*$I$8,0)</f>
        <v>0</v>
      </c>
      <c r="K26" s="63"/>
      <c r="L26" s="37"/>
      <c r="M26" s="182">
        <f ca="1">IF(L26&gt;0,(INDIRECT(ADDRESS(L26,$L$7,,,"ТаблицаСоответствия"))+N26)*$L$8,0)</f>
        <v>0</v>
      </c>
      <c r="N26" s="63"/>
      <c r="O26" s="37"/>
      <c r="P26" s="182">
        <f ca="1">IF(O26&gt;0,(INDIRECT(ADDRESS(O26,$O$7,,,"ТаблицаСоответствия"))+Q26)*$O$8,0)</f>
        <v>0</v>
      </c>
      <c r="Q26" s="63"/>
      <c r="R26" s="37"/>
      <c r="S26" s="182">
        <f ca="1">IF(R26&gt;0,(INDIRECT(ADDRESS(R26,$R$7,,,"ТаблицаСоответствия"))+T26)*$R$8,0)</f>
        <v>0</v>
      </c>
      <c r="T26" s="63"/>
      <c r="U26" s="37">
        <v>9</v>
      </c>
      <c r="V26" s="182">
        <f ca="1">IF(U26&gt;0,(INDIRECT(ADDRESS(U26,$U$7,,,"ТаблицаСоответствия"))+W26)*$U$8,0)</f>
        <v>80</v>
      </c>
      <c r="W26" s="63"/>
      <c r="X26" s="37">
        <v>3</v>
      </c>
      <c r="Y26" s="182">
        <f ca="1">IF(X26&gt;0,(INDIRECT(ADDRESS(X26,$X$7,,,"ТаблицаСоответствия"))+Z26)*$X$8,0)</f>
        <v>36.4</v>
      </c>
      <c r="Z26" s="63"/>
      <c r="AA26" s="37"/>
      <c r="AB26" s="182">
        <f ca="1">IF(AA26&gt;0,(INDIRECT(ADDRESS(AA26,$AA$7,,,"ТаблицаСоответствия"))+AC26)*$AA$8,0)</f>
        <v>0</v>
      </c>
      <c r="AC26" s="63"/>
      <c r="AD26" s="37"/>
      <c r="AE26" s="182">
        <f ca="1">IF(AD26&gt;0,(INDIRECT(ADDRESS(AD26,$AD$7,,,"ТаблицаСоответствия"))+AF26)*$AD$8,0)</f>
        <v>0</v>
      </c>
      <c r="AF26" s="63"/>
      <c r="AG26" s="37"/>
      <c r="AH26" s="182">
        <f ca="1">IF(AG26&gt;0,(INDIRECT(ADDRESS(AG26,$AG$7,,,"ТаблицаСоответствия"))+AI26)*$AG$8,0)</f>
        <v>0</v>
      </c>
      <c r="AI26" s="63"/>
      <c r="AJ26" s="37"/>
      <c r="AK26" s="182">
        <f ca="1">IF(AJ26&gt;0,(INDIRECT(ADDRESS(AJ26,$AJ$7,,,"ТаблицаСоответствия"))+AL26)*$AJ$8,0)</f>
        <v>0</v>
      </c>
      <c r="AL26" s="63"/>
      <c r="AM26" s="37"/>
      <c r="AN26" s="182">
        <f ca="1">IF(AM26&gt;0,(INDIRECT(ADDRESS(AM26,$AM$7,,,"ТаблицаСоответствия"))+AO26)*$AM$8,0)</f>
        <v>0</v>
      </c>
      <c r="AO26" s="63"/>
      <c r="AP26" s="37"/>
      <c r="AQ26" s="182">
        <f ca="1">IF(AP26&gt;0,(INDIRECT(ADDRESS(AP26,$AP$7,,,"ТаблицаСоответствия"))+AR26)*$AP$8,0)</f>
        <v>0</v>
      </c>
      <c r="AR26" s="63"/>
      <c r="AS26" s="37"/>
      <c r="AT26" s="182">
        <f ca="1">IF(AS26&gt;0,(INDIRECT(ADDRESS(AS26,$AS$7,,,"ТаблицаСоответствия"))+AU26)*$AS$8,0)</f>
        <v>0</v>
      </c>
      <c r="AU26" s="63"/>
      <c r="AV26" s="37"/>
      <c r="AW26" s="38">
        <f ca="1">IF(AV26&gt;0,ROUND((INDIRECT(ADDRESS(AV26,$AV$7,,,"ТаблицаСоответствия"))+AX26)*$AV$8,0),)</f>
        <v>0</v>
      </c>
      <c r="AX26" s="63"/>
      <c r="AY26" s="37"/>
      <c r="AZ26" s="38">
        <f ca="1">IF(AY26&gt;0,ROUND((INDIRECT(ADDRESS(AY26,$AY$7,,,"ТаблицаСоответствия"))+BA26)*$AY$8,0),)</f>
        <v>0</v>
      </c>
      <c r="BA26" s="63"/>
      <c r="BB26" s="37"/>
      <c r="BC26" s="38">
        <f ca="1">IF(BB26&gt;0,ROUND((INDIRECT(ADDRESS(BB26,$BB$7,,,"ТаблицаСоответствия"))+BD26)*$BB$8,0),)</f>
        <v>0</v>
      </c>
      <c r="BD26" s="63"/>
      <c r="BE26" s="37"/>
      <c r="BF26" s="38">
        <f ca="1">IF(BE26&gt;0,ROUND((INDIRECT(ADDRESS(BE26,$BE$7,,,"ТаблицаСоответствия"))+BG26)*$BE$8,0),)</f>
        <v>0</v>
      </c>
      <c r="BG26" s="63"/>
      <c r="BH26" s="50">
        <f ca="1">SUM(D26,G26,Y26,AB26,AE26,AW26,BC26,J26,M26,P26,S26,V26,AH26,AK26,AN26,AQ26,AT26,AZ26,BF26)</f>
        <v>134.4</v>
      </c>
      <c r="BI26" s="37"/>
      <c r="BJ26" s="38">
        <f ca="1">IF(BI26&gt;0,ROUND((INDIRECT(ADDRESS(BI26,$BI$7,,,"ТаблицаСоответствия"))+BK26)*$BI$8,0),)</f>
        <v>0</v>
      </c>
      <c r="BK26" s="63"/>
      <c r="BL26" s="37"/>
      <c r="BM26" s="38">
        <f ca="1">IF(BL26&gt;0,ROUND((INDIRECT(ADDRESS(BL26,$BL$7,,,"ТаблицаСоответствия"))+BN26)*$BL$8,0),)</f>
        <v>0</v>
      </c>
      <c r="BN26" s="63"/>
      <c r="BO26" s="37"/>
      <c r="BP26" s="38">
        <f ca="1">IF(BO26&gt;0,ROUND((INDIRECT(ADDRESS(BO26,$BO$7,,,"ТаблицаСоответствия"))+BQ26)*$BO$8,0),)</f>
        <v>0</v>
      </c>
      <c r="BQ26" s="63"/>
      <c r="BR26" s="37"/>
      <c r="BS26" s="38">
        <f ca="1">IF(BR26&gt;0,ROUND((INDIRECT(ADDRESS(BR26,$BR$7,,,"ТаблицаСоответствия"))+BT26)*$BR$8,0),)</f>
        <v>0</v>
      </c>
      <c r="BT26" s="63"/>
      <c r="BU26" s="37"/>
      <c r="BV26" s="38">
        <f ca="1">IF(BU26&gt;0,ROUND((INDIRECT(ADDRESS(BU26,$BU$7,,,"ТаблицаСоответствия"))+BW26)*$BU$8,0),)</f>
        <v>0</v>
      </c>
      <c r="BW26" s="63"/>
      <c r="BX26" s="37"/>
      <c r="BY26" s="38">
        <f ca="1">IF(BX26&gt;0,ROUND((INDIRECT(ADDRESS(BX26,$BX$7,,,"ТаблицаСоответствия"))+BZ26)*$BX$8,0),)</f>
        <v>0</v>
      </c>
      <c r="BZ26" s="63"/>
      <c r="CA26" s="37"/>
      <c r="CB26" s="38">
        <f ca="1">IF(CA26&gt;0,ROUND((INDIRECT(ADDRESS(CA26,$CA$7,,,"ТаблицаСоответствия"))+CC26)*$CA$8,0),)</f>
        <v>0</v>
      </c>
      <c r="CC26" s="63"/>
      <c r="CD26" s="37"/>
      <c r="CE26" s="38">
        <f ca="1">IF(CD26&gt;0,ROUND((INDIRECT(ADDRESS(CD26,$CD$7,,,"ТаблицаСоответствия"))+CF26)*$CD$8,0),)</f>
        <v>0</v>
      </c>
      <c r="CF26" s="63"/>
      <c r="CG26" s="37"/>
      <c r="CH26" s="38">
        <f ca="1">IF(CG26&gt;0,ROUND((INDIRECT(ADDRESS(CG26,$CG$7,,,"ТаблицаСоответствия"))+CI26)*$CG$8,0),)</f>
        <v>0</v>
      </c>
      <c r="CI26" s="63"/>
      <c r="CJ26" s="37"/>
      <c r="CK26" s="87">
        <f ca="1">IF(CJ26&gt;0,ROUND((INDIRECT(ADDRESS(CJ26,$CJ$7,,,"ТаблицаСоответствия"))+CL26)*$CJ$8,0),)</f>
        <v>0</v>
      </c>
      <c r="CL26" s="88"/>
      <c r="CM26" s="112"/>
      <c r="CN26" s="87">
        <f ca="1">IF(CM26&gt;0,ROUND((INDIRECT(ADDRESS(CM26,$CM$7,,,"ТаблицаСоответствия"))+CO26)*$CM$8,0),)</f>
        <v>0</v>
      </c>
      <c r="CO26" s="88"/>
      <c r="CP26" s="112"/>
      <c r="CQ26" s="87">
        <f ca="1">IF(CP26&gt;0,ROUND((INDIRECT(ADDRESS(CP26,$CP$7,,,"ТаблицаСоответствия"))+CR26)*$CP$8,0),)</f>
        <v>0</v>
      </c>
      <c r="CR26" s="88"/>
      <c r="CS26" s="112"/>
      <c r="CT26" s="87">
        <f ca="1">IF(CS26&gt;0,ROUND((INDIRECT(ADDRESS(CS26,$CS$7,,,"ТаблицаСоответствия"))+CU26)*$CS$8,0),)</f>
        <v>0</v>
      </c>
      <c r="CU26" s="88"/>
      <c r="CV26" s="112"/>
      <c r="CW26" s="87">
        <f ca="1">IF(CV26&gt;0,ROUND((INDIRECT(ADDRESS(CV26,$CV$7,,,"ТаблицаСоответствия"))+CX26)*$CV$8,0),)</f>
        <v>0</v>
      </c>
      <c r="CX26" s="88"/>
      <c r="CY26" s="112"/>
      <c r="CZ26" s="87">
        <f ca="1">IF(CY26&gt;0,ROUND((INDIRECT(ADDRESS(CY26,$CY$7,,,"ТаблицаСоответствия"))+DA26)*$CY$8,0),)</f>
        <v>0</v>
      </c>
      <c r="DA26" s="88"/>
      <c r="DB26" s="112"/>
      <c r="DC26" s="87">
        <f ca="1">IF(DB26&gt;0,ROUND((INDIRECT(ADDRESS(DB26,$DB$7,,,"ТаблицаСоответствия"))+DD26)*$DB$8,0),)</f>
        <v>0</v>
      </c>
      <c r="DD26" s="88"/>
      <c r="DE26" s="112"/>
      <c r="DF26" s="87">
        <f ca="1">IF(DE26&gt;0,ROUND((INDIRECT(ADDRESS(DE26,$DE$7,,,"ТаблицаСоответствия"))+DG26)*$DE$8,0),)</f>
        <v>0</v>
      </c>
      <c r="DG26" s="88"/>
      <c r="DH26" s="112"/>
      <c r="DI26" s="87">
        <f ca="1">IF(DH26&gt;0,ROUND((INDIRECT(ADDRESS(DH26,$DH$7,,,"ТаблицаСоответствия"))+DJ26)*$DH$8,0),)</f>
        <v>0</v>
      </c>
      <c r="DJ26" s="88"/>
      <c r="DK26" s="112"/>
      <c r="DL26" s="87">
        <f ca="1">IF(DK26&gt;0,ROUND((INDIRECT(ADDRESS(DK26,$DK$7,,,"ТаблицаСоответствия"))+DM26)*$DK$8,0),)</f>
        <v>0</v>
      </c>
      <c r="DM26" s="88">
        <v>1</v>
      </c>
      <c r="DN26" s="112"/>
      <c r="DO26" s="87">
        <f ca="1">IF(DN26&gt;0,ROUND((INDIRECT(ADDRESS(DN26,$DN$7,,,"ТаблицаСоответствия"))+DP26)*$DN$8,0),)</f>
        <v>0</v>
      </c>
      <c r="DP26" s="88"/>
      <c r="DQ26" s="112"/>
      <c r="DR26" s="87">
        <f ca="1">IF(DQ26&gt;0,ROUND((INDIRECT(ADDRESS(DQ26,$DQ$7,,,"ТаблицаСоответствия"))+DS26)*$DQ$8,0),)</f>
        <v>0</v>
      </c>
      <c r="DS26" s="88"/>
      <c r="DT26" s="112"/>
      <c r="DU26" s="87">
        <f ca="1">IF(DT26&gt;0,ROUND((INDIRECT(ADDRESS(DT26,$DT$7,,,"ТаблицаСоответствия"))+DV26)*$DT$8,0),)</f>
        <v>0</v>
      </c>
      <c r="DV26" s="88"/>
      <c r="DW26" s="112"/>
      <c r="DX26" s="87">
        <f ca="1">IF(DW26&gt;0,ROUND((INDIRECT(ADDRESS(DW26,$DW$7,,,"ТаблицаСоответствия"))+DY26)*$DW$8,0),)</f>
        <v>0</v>
      </c>
      <c r="DY26" s="88"/>
      <c r="DZ26" s="112"/>
      <c r="EA26" s="87">
        <f ca="1">IF(DZ26&gt;0,ROUND((INDIRECT(ADDRESS(DZ26,$DZ$7,,,"ТаблицаСоответствия"))+EB26)*$DZ$8,0),)</f>
        <v>0</v>
      </c>
      <c r="EB26" s="88"/>
      <c r="EC26" s="112"/>
      <c r="ED26" s="87">
        <f ca="1">IF(EC26&gt;0,ROUND((INDIRECT(ADDRESS(EC26,$EC$7,,,"ТаблицаСоответствия"))+EE26)*$EC$8,0),)</f>
        <v>0</v>
      </c>
      <c r="EE26" s="88"/>
      <c r="EF26" s="112"/>
      <c r="EG26" s="87">
        <f ca="1">IF(EF26&gt;0,ROUND((INDIRECT(ADDRESS(EF26,$EF$7,,,"ТаблицаСоответствия"))+EH26)*$EF$8,0),)</f>
        <v>0</v>
      </c>
      <c r="EH26" s="88"/>
      <c r="EI26" s="169">
        <v>0</v>
      </c>
      <c r="EJ26" s="291" t="str">
        <f>B26</f>
        <v>Поденешко Даниил - Князева Диана (РАСПАЛАСЬ!)</v>
      </c>
      <c r="EK26" s="292"/>
      <c r="EL26" s="293"/>
      <c r="EM26" s="111">
        <f t="shared" ref="EM26" si="3">IF(EI26&gt;0,RANK(EI26,$EI$10:$EI$34),0)</f>
        <v>0</v>
      </c>
      <c r="EN26" s="92"/>
    </row>
    <row r="27" spans="1:144" s="34" customFormat="1" x14ac:dyDescent="0.25">
      <c r="A27" s="79">
        <f t="shared" si="2"/>
        <v>17</v>
      </c>
      <c r="B27" s="3"/>
      <c r="C27" s="37"/>
      <c r="D27" s="182">
        <f ca="1">IF(C27&gt;0,(INDIRECT(ADDRESS(C27,$C$7,,,"ТаблицаСоответствия"))+E27)*$C$8,0)</f>
        <v>0</v>
      </c>
      <c r="E27" s="63"/>
      <c r="F27" s="37"/>
      <c r="G27" s="182">
        <f ca="1">IF(F27&gt;0,(INDIRECT(ADDRESS(F27,$F$7,,,"ТаблицаСоответствия"))+H27)*$F$8,0)</f>
        <v>0</v>
      </c>
      <c r="H27" s="63"/>
      <c r="I27" s="37"/>
      <c r="J27" s="182">
        <f ca="1">IF(I27&gt;0,(INDIRECT(ADDRESS(I27,$I$7,,,"ТаблицаСоответствия"))+K27)*$I$8,0)</f>
        <v>0</v>
      </c>
      <c r="K27" s="63"/>
      <c r="L27" s="37"/>
      <c r="M27" s="182">
        <f ca="1">IF(L27&gt;0,(INDIRECT(ADDRESS(L27,$L$7,,,"ТаблицаСоответствия"))+N27)*$L$8,0)</f>
        <v>0</v>
      </c>
      <c r="N27" s="63"/>
      <c r="O27" s="37"/>
      <c r="P27" s="182">
        <f ca="1">IF(O27&gt;0,(INDIRECT(ADDRESS(O27,$O$7,,,"ТаблицаСоответствия"))+Q27)*$O$8,0)</f>
        <v>0</v>
      </c>
      <c r="Q27" s="63"/>
      <c r="R27" s="37"/>
      <c r="S27" s="182">
        <f ca="1">IF(R27&gt;0,(INDIRECT(ADDRESS(R27,$R$7,,,"ТаблицаСоответствия"))+T27)*$R$8,0)</f>
        <v>0</v>
      </c>
      <c r="T27" s="63"/>
      <c r="U27" s="37"/>
      <c r="V27" s="182">
        <f ca="1">IF(U27&gt;0,(INDIRECT(ADDRESS(U27,$U$7,,,"ТаблицаСоответствия"))+W27)*$U$8,0)</f>
        <v>0</v>
      </c>
      <c r="W27" s="63"/>
      <c r="X27" s="37"/>
      <c r="Y27" s="182">
        <f ca="1">IF(X27&gt;0,(INDIRECT(ADDRESS(X27,$X$7,,,"ТаблицаСоответствия"))+Z27)*$X$8,0)</f>
        <v>0</v>
      </c>
      <c r="Z27" s="63"/>
      <c r="AA27" s="37"/>
      <c r="AB27" s="182">
        <f ca="1">IF(AA27&gt;0,(INDIRECT(ADDRESS(AA27,$AA$7,,,"ТаблицаСоответствия"))+AC27)*$AA$8,0)</f>
        <v>0</v>
      </c>
      <c r="AC27" s="63"/>
      <c r="AD27" s="37"/>
      <c r="AE27" s="182">
        <f ca="1">IF(AD27&gt;0,(INDIRECT(ADDRESS(AD27,$AD$7,,,"ТаблицаСоответствия"))+AF27)*$AD$8,0)</f>
        <v>0</v>
      </c>
      <c r="AF27" s="63"/>
      <c r="AG27" s="37"/>
      <c r="AH27" s="182">
        <f ca="1">IF(AG27&gt;0,(INDIRECT(ADDRESS(AG27,$AG$7,,,"ТаблицаСоответствия"))+AI27)*$AG$8,0)</f>
        <v>0</v>
      </c>
      <c r="AI27" s="63"/>
      <c r="AJ27" s="37"/>
      <c r="AK27" s="182">
        <f ca="1">IF(AJ27&gt;0,(INDIRECT(ADDRESS(AJ27,$AJ$7,,,"ТаблицаСоответствия"))+AL27)*$AJ$8,0)</f>
        <v>0</v>
      </c>
      <c r="AL27" s="63"/>
      <c r="AM27" s="37"/>
      <c r="AN27" s="182">
        <f ca="1">IF(AM27&gt;0,(INDIRECT(ADDRESS(AM27,$AM$7,,,"ТаблицаСоответствия"))+AO27)*$AM$8,0)</f>
        <v>0</v>
      </c>
      <c r="AO27" s="63"/>
      <c r="AP27" s="37"/>
      <c r="AQ27" s="182">
        <f ca="1">IF(AP27&gt;0,(INDIRECT(ADDRESS(AP27,$AP$7,,,"ТаблицаСоответствия"))+AR27)*$AP$8,0)</f>
        <v>0</v>
      </c>
      <c r="AR27" s="63"/>
      <c r="AS27" s="37"/>
      <c r="AT27" s="182">
        <f ca="1">IF(AS27&gt;0,(INDIRECT(ADDRESS(AS27,$AS$7,,,"ТаблицаСоответствия"))+AU27)*$AS$8,0)</f>
        <v>0</v>
      </c>
      <c r="AU27" s="63"/>
      <c r="AV27" s="37"/>
      <c r="AW27" s="38">
        <f ca="1">IF(AV27&gt;0,ROUND((INDIRECT(ADDRESS(AV27,$AV$7,,,"ТаблицаСоответствия"))+AX27)*$AV$8,0),)</f>
        <v>0</v>
      </c>
      <c r="AX27" s="63"/>
      <c r="AY27" s="37"/>
      <c r="AZ27" s="38">
        <f ca="1">IF(AY27&gt;0,ROUND((INDIRECT(ADDRESS(AY27,$AY$7,,,"ТаблицаСоответствия"))+BA27)*$AY$8,0),)</f>
        <v>0</v>
      </c>
      <c r="BA27" s="63"/>
      <c r="BB27" s="37"/>
      <c r="BC27" s="38">
        <f ca="1">IF(BB27&gt;0,ROUND((INDIRECT(ADDRESS(BB27,$BB$7,,,"ТаблицаСоответствия"))+BD27)*$BB$8,0),)</f>
        <v>0</v>
      </c>
      <c r="BD27" s="63"/>
      <c r="BE27" s="37"/>
      <c r="BF27" s="38">
        <f ca="1">IF(BE27&gt;0,ROUND((INDIRECT(ADDRESS(BE27,$BE$7,,,"ТаблицаСоответствия"))+BG27)*$BE$8,0),)</f>
        <v>0</v>
      </c>
      <c r="BG27" s="63"/>
      <c r="BH27" s="50">
        <f ca="1">SUM(D27,G27,Y27,AB27,AE27,AW27,BC27,J27,M27,P27,S27,V27,AH27,AK27,AN27,AQ27,AT27,AZ27,BF27)</f>
        <v>0</v>
      </c>
      <c r="BI27" s="37"/>
      <c r="BJ27" s="38">
        <f ca="1">IF(BI27&gt;0,ROUND((INDIRECT(ADDRESS(BI27,$BI$7,,,"ТаблицаСоответствия"))+BK27)*$BI$8,0),)</f>
        <v>0</v>
      </c>
      <c r="BK27" s="63"/>
      <c r="BL27" s="37"/>
      <c r="BM27" s="38">
        <f ca="1">IF(BL27&gt;0,ROUND((INDIRECT(ADDRESS(BL27,$BL$7,,,"ТаблицаСоответствия"))+BN27)*$BL$8,0),)</f>
        <v>0</v>
      </c>
      <c r="BN27" s="63"/>
      <c r="BO27" s="37"/>
      <c r="BP27" s="38">
        <f ca="1">IF(BO27&gt;0,ROUND((INDIRECT(ADDRESS(BO27,$BO$7,,,"ТаблицаСоответствия"))+BQ27)*$BO$8,0),)</f>
        <v>0</v>
      </c>
      <c r="BQ27" s="63"/>
      <c r="BR27" s="37"/>
      <c r="BS27" s="38">
        <f ca="1">IF(BR27&gt;0,ROUND((INDIRECT(ADDRESS(BR27,$BR$7,,,"ТаблицаСоответствия"))+BT27)*$BR$8,0),)</f>
        <v>0</v>
      </c>
      <c r="BT27" s="63"/>
      <c r="BU27" s="37"/>
      <c r="BV27" s="38">
        <f ca="1">IF(BU27&gt;0,ROUND((INDIRECT(ADDRESS(BU27,$BU$7,,,"ТаблицаСоответствия"))+BW27)*$BU$8,0),)</f>
        <v>0</v>
      </c>
      <c r="BW27" s="63"/>
      <c r="BX27" s="37"/>
      <c r="BY27" s="38">
        <f ca="1">IF(BX27&gt;0,ROUND((INDIRECT(ADDRESS(BX27,$BX$7,,,"ТаблицаСоответствия"))+BZ27)*$BX$8,0),)</f>
        <v>0</v>
      </c>
      <c r="BZ27" s="63"/>
      <c r="CA27" s="37"/>
      <c r="CB27" s="38">
        <f ca="1">IF(CA27&gt;0,ROUND((INDIRECT(ADDRESS(CA27,$CA$7,,,"ТаблицаСоответствия"))+CC27)*$CA$8,0),)</f>
        <v>0</v>
      </c>
      <c r="CC27" s="63"/>
      <c r="CD27" s="37"/>
      <c r="CE27" s="38">
        <f ca="1">IF(CD27&gt;0,ROUND((INDIRECT(ADDRESS(CD27,$CD$7,,,"ТаблицаСоответствия"))+CF27)*$CD$8,0),)</f>
        <v>0</v>
      </c>
      <c r="CF27" s="63"/>
      <c r="CG27" s="37"/>
      <c r="CH27" s="38">
        <f ca="1">IF(CG27&gt;0,ROUND((INDIRECT(ADDRESS(CG27,$CG$7,,,"ТаблицаСоответствия"))+CI27)*$CG$8,0),)</f>
        <v>0</v>
      </c>
      <c r="CI27" s="63"/>
      <c r="CJ27" s="37"/>
      <c r="CK27" s="87">
        <f ca="1">IF(CJ27&gt;0,ROUND((INDIRECT(ADDRESS(CJ27,$CJ$7,,,"ТаблицаСоответствия"))+CL27)*$CJ$8,0),)</f>
        <v>0</v>
      </c>
      <c r="CL27" s="63"/>
      <c r="CM27" s="112"/>
      <c r="CN27" s="87">
        <f ca="1">IF(CM27&gt;0,ROUND((INDIRECT(ADDRESS(CM27,$CM$7,,,"ТаблицаСоответствия"))+CO27)*$CM$8,0),)</f>
        <v>0</v>
      </c>
      <c r="CO27" s="63"/>
      <c r="CP27" s="112"/>
      <c r="CQ27" s="87">
        <f ca="1">IF(CP27&gt;0,ROUND((INDIRECT(ADDRESS(CP27,$CP$7,,,"ТаблицаСоответствия"))+CR27)*$CP$8,0),)</f>
        <v>0</v>
      </c>
      <c r="CR27" s="63"/>
      <c r="CS27" s="112"/>
      <c r="CT27" s="87">
        <f ca="1">IF(CS27&gt;0,ROUND((INDIRECT(ADDRESS(CS27,$CS$7,,,"ТаблицаСоответствия"))+CU27)*$CS$8,0),)</f>
        <v>0</v>
      </c>
      <c r="CU27" s="63"/>
      <c r="CV27" s="112"/>
      <c r="CW27" s="87">
        <f ca="1">IF(CV27&gt;0,ROUND((INDIRECT(ADDRESS(CV27,$CV$7,,,"ТаблицаСоответствия"))+CX27)*$CV$8,0),)</f>
        <v>0</v>
      </c>
      <c r="CX27" s="63"/>
      <c r="CY27" s="112"/>
      <c r="CZ27" s="87">
        <f ca="1">IF(CY27&gt;0,ROUND((INDIRECT(ADDRESS(CY27,$CY$7,,,"ТаблицаСоответствия"))+DA27)*$CY$8,0),)</f>
        <v>0</v>
      </c>
      <c r="DA27" s="63"/>
      <c r="DB27" s="112"/>
      <c r="DC27" s="87">
        <f ca="1">IF(DB27&gt;0,ROUND((INDIRECT(ADDRESS(DB27,$DB$7,,,"ТаблицаСоответствия"))+DD27)*$DB$8,0),)</f>
        <v>0</v>
      </c>
      <c r="DD27" s="63"/>
      <c r="DE27" s="112"/>
      <c r="DF27" s="87">
        <f ca="1">IF(DE27&gt;0,ROUND((INDIRECT(ADDRESS(DE27,$DE$7,,,"ТаблицаСоответствия"))+DG27)*$DE$8,0),)</f>
        <v>0</v>
      </c>
      <c r="DG27" s="63"/>
      <c r="DH27" s="112"/>
      <c r="DI27" s="87">
        <f ca="1">IF(DH27&gt;0,ROUND((INDIRECT(ADDRESS(DH27,$DH$7,,,"ТаблицаСоответствия"))+DJ27)*$DH$8,0),)</f>
        <v>0</v>
      </c>
      <c r="DJ27" s="63"/>
      <c r="DK27" s="112"/>
      <c r="DL27" s="87">
        <f ca="1">IF(DK27&gt;0,ROUND((INDIRECT(ADDRESS(DK27,$DK$7,,,"ТаблицаСоответствия"))+DM27)*$DK$8,0),)</f>
        <v>0</v>
      </c>
      <c r="DM27" s="63"/>
      <c r="DN27" s="112"/>
      <c r="DO27" s="87">
        <f ca="1">IF(DN27&gt;0,ROUND((INDIRECT(ADDRESS(DN27,$DN$7,,,"ТаблицаСоответствия"))+DP27)*$DN$8,0),)</f>
        <v>0</v>
      </c>
      <c r="DP27" s="63"/>
      <c r="DQ27" s="112"/>
      <c r="DR27" s="87">
        <f ca="1">IF(DQ27&gt;0,ROUND((INDIRECT(ADDRESS(DQ27,$DQ$7,,,"ТаблицаСоответствия"))+DS27)*$DQ$8,0),)</f>
        <v>0</v>
      </c>
      <c r="DS27" s="63"/>
      <c r="DT27" s="112"/>
      <c r="DU27" s="87">
        <f ca="1">IF(DT27&gt;0,ROUND((INDIRECT(ADDRESS(DT27,$DT$7,,,"ТаблицаСоответствия"))+DV27)*$DT$8,0),)</f>
        <v>0</v>
      </c>
      <c r="DV27" s="63"/>
      <c r="DW27" s="112"/>
      <c r="DX27" s="87">
        <f ca="1">IF(DW27&gt;0,ROUND((INDIRECT(ADDRESS(DW27,$DW$7,,,"ТаблицаСоответствия"))+DY27)*$DW$8,0),)</f>
        <v>0</v>
      </c>
      <c r="DY27" s="63"/>
      <c r="DZ27" s="112"/>
      <c r="EA27" s="87">
        <f ca="1">IF(DZ27&gt;0,ROUND((INDIRECT(ADDRESS(DZ27,$DZ$7,,,"ТаблицаСоответствия"))+EB27)*$DZ$8,0),)</f>
        <v>0</v>
      </c>
      <c r="EB27" s="63"/>
      <c r="EC27" s="112"/>
      <c r="ED27" s="87">
        <f ca="1">IF(EC27&gt;0,ROUND((INDIRECT(ADDRESS(EC27,$EC$7,,,"ТаблицаСоответствия"))+EE27)*$EC$8,0),)</f>
        <v>0</v>
      </c>
      <c r="EE27" s="63"/>
      <c r="EF27" s="112"/>
      <c r="EG27" s="87">
        <f ca="1">IF(EF27&gt;0,ROUND((INDIRECT(ADDRESS(EF27,$EF$7,,,"ТаблицаСоответствия"))+EH27)*$EF$8,0),)</f>
        <v>0</v>
      </c>
      <c r="EH27" s="63"/>
      <c r="EI27" s="169">
        <f ca="1">SUM(EG27,DI27,DL27,BJ27,BM27,BP27,BH27,BS27,BV27,BY27,CB27,CE27,CH27,CN27,CQ27,CT27,CW27,CZ27,DC27,DF27,CK27,DO27,DR27,DU27,DX27,EA27,ED27,)</f>
        <v>0</v>
      </c>
      <c r="EJ27" s="291">
        <f>B27</f>
        <v>0</v>
      </c>
      <c r="EK27" s="292"/>
      <c r="EL27" s="293"/>
      <c r="EM27" s="111">
        <f t="shared" ref="EM27" ca="1" si="4">IF(EI27&gt;0,RANK(EI27,$EI$10:$EI$34),0)</f>
        <v>0</v>
      </c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89"/>
      <c r="EK28" s="289"/>
      <c r="EL28" s="289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89"/>
      <c r="EK29" s="289"/>
      <c r="EL29" s="289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89"/>
      <c r="EK30" s="289"/>
      <c r="EL30" s="289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89"/>
      <c r="EK31" s="289"/>
      <c r="EL31" s="289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89"/>
      <c r="EK32" s="289"/>
      <c r="EL32" s="289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89"/>
      <c r="EK33" s="289"/>
      <c r="EL33" s="289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89"/>
      <c r="EK34" s="289"/>
      <c r="EL34" s="289"/>
      <c r="EM34" s="89"/>
      <c r="EN34" s="92"/>
    </row>
    <row r="35" spans="1:144" x14ac:dyDescent="0.25">
      <c r="CG35" s="46"/>
    </row>
  </sheetData>
  <sortState ref="B10:EI27">
    <sortCondition descending="1" ref="EI10"/>
  </sortState>
  <mergeCells count="206">
    <mergeCell ref="EJ23:EL23"/>
    <mergeCell ref="EJ31:EL31"/>
    <mergeCell ref="EJ32:EL32"/>
    <mergeCell ref="EJ33:EL33"/>
    <mergeCell ref="EJ34:EL34"/>
    <mergeCell ref="F5:H5"/>
    <mergeCell ref="F6:H6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15:EL15"/>
    <mergeCell ref="EJ16:EL16"/>
    <mergeCell ref="EJ17:EL17"/>
    <mergeCell ref="EJ18:EL18"/>
    <mergeCell ref="EJ19:EL19"/>
    <mergeCell ref="EJ20:EL20"/>
    <mergeCell ref="EJ9:EL9"/>
    <mergeCell ref="EJ10:EL10"/>
    <mergeCell ref="EJ11:EL11"/>
    <mergeCell ref="EJ12:EL12"/>
    <mergeCell ref="EJ13:EL13"/>
    <mergeCell ref="EJ14:EL14"/>
    <mergeCell ref="DQ8:DS8"/>
    <mergeCell ref="DT8:DV8"/>
    <mergeCell ref="DW8:DY8"/>
    <mergeCell ref="DZ8:EB8"/>
    <mergeCell ref="EC8:EE8"/>
    <mergeCell ref="EF8:EH8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AD8:AF8"/>
    <mergeCell ref="AG8:AI8"/>
    <mergeCell ref="AJ8:AL8"/>
    <mergeCell ref="AM8:AO8"/>
    <mergeCell ref="AP8:AR8"/>
    <mergeCell ref="AS8:AU8"/>
    <mergeCell ref="EF7:EH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N7:DP7"/>
    <mergeCell ref="DQ7:DS7"/>
    <mergeCell ref="DT7:DV7"/>
    <mergeCell ref="DW7:DY7"/>
    <mergeCell ref="DZ7:EB7"/>
    <mergeCell ref="EC7:EE7"/>
    <mergeCell ref="CV7:CX7"/>
    <mergeCell ref="CY7:DA7"/>
    <mergeCell ref="DB7:DD7"/>
    <mergeCell ref="DE7:DG7"/>
    <mergeCell ref="DH7:DJ7"/>
    <mergeCell ref="DK7:DM7"/>
    <mergeCell ref="CD7:CF7"/>
    <mergeCell ref="CG7:CI7"/>
    <mergeCell ref="CJ7:CL7"/>
    <mergeCell ref="CM7:CO7"/>
    <mergeCell ref="CP7:CR7"/>
    <mergeCell ref="CS7:CU7"/>
    <mergeCell ref="BL7:BN7"/>
    <mergeCell ref="BO7:BQ7"/>
    <mergeCell ref="BR7:BT7"/>
    <mergeCell ref="BU7:BW7"/>
    <mergeCell ref="BX7:BZ7"/>
    <mergeCell ref="CA7:CC7"/>
    <mergeCell ref="AS7:AU7"/>
    <mergeCell ref="AV7:AX7"/>
    <mergeCell ref="AY7:BA7"/>
    <mergeCell ref="BB7:BD7"/>
    <mergeCell ref="BE7:BG7"/>
    <mergeCell ref="BI7:BK7"/>
    <mergeCell ref="AA7:AC7"/>
    <mergeCell ref="AD7:AF7"/>
    <mergeCell ref="AG7:AI7"/>
    <mergeCell ref="AJ7:AL7"/>
    <mergeCell ref="AM7:AO7"/>
    <mergeCell ref="AP7:AR7"/>
    <mergeCell ref="EC6:EE6"/>
    <mergeCell ref="EF6:EH6"/>
    <mergeCell ref="C7:E7"/>
    <mergeCell ref="F7:H7"/>
    <mergeCell ref="I7:K7"/>
    <mergeCell ref="L7:N7"/>
    <mergeCell ref="O7:Q7"/>
    <mergeCell ref="R7:T7"/>
    <mergeCell ref="U7:W7"/>
    <mergeCell ref="X7:Z7"/>
    <mergeCell ref="DK6:DM6"/>
    <mergeCell ref="DN6:DP6"/>
    <mergeCell ref="DQ6:DS6"/>
    <mergeCell ref="DT6:DV6"/>
    <mergeCell ref="DW6:DY6"/>
    <mergeCell ref="DZ6:EB6"/>
    <mergeCell ref="CS6:CU6"/>
    <mergeCell ref="CV6:CX6"/>
    <mergeCell ref="CY6:DA6"/>
    <mergeCell ref="DB6:DD6"/>
    <mergeCell ref="DE6:DG6"/>
    <mergeCell ref="DH6:DJ6"/>
    <mergeCell ref="CA6:CC6"/>
    <mergeCell ref="CD6:CF6"/>
    <mergeCell ref="CG6:CI6"/>
    <mergeCell ref="CJ6:CL6"/>
    <mergeCell ref="CM6:CO6"/>
    <mergeCell ref="CP6:CR6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Z5:EB5"/>
    <mergeCell ref="EC5:EE5"/>
    <mergeCell ref="EF5:EH5"/>
    <mergeCell ref="DQ5:DS5"/>
    <mergeCell ref="DT5:DV5"/>
    <mergeCell ref="DW5:DY5"/>
    <mergeCell ref="BO5:BQ5"/>
    <mergeCell ref="BR5:BT5"/>
    <mergeCell ref="BU5:BW5"/>
    <mergeCell ref="AM5:AO5"/>
    <mergeCell ref="AP5:AR5"/>
    <mergeCell ref="AS5:AU5"/>
    <mergeCell ref="AV5:AX5"/>
    <mergeCell ref="AY5:BA5"/>
    <mergeCell ref="BB5:BD5"/>
    <mergeCell ref="BI6:BK6"/>
    <mergeCell ref="BL6:BN6"/>
    <mergeCell ref="BO6:BQ6"/>
    <mergeCell ref="C6:E6"/>
    <mergeCell ref="I6:K6"/>
    <mergeCell ref="L6:N6"/>
    <mergeCell ref="O6:Q6"/>
    <mergeCell ref="R6:T6"/>
    <mergeCell ref="U6:W6"/>
    <mergeCell ref="DH5:DJ5"/>
    <mergeCell ref="DK5:DM5"/>
    <mergeCell ref="DN5:DP5"/>
    <mergeCell ref="CP5:CR5"/>
    <mergeCell ref="CS5:CU5"/>
    <mergeCell ref="CV5:CX5"/>
    <mergeCell ref="CY5:DA5"/>
    <mergeCell ref="DB5:DD5"/>
    <mergeCell ref="DE5:DG5"/>
    <mergeCell ref="BX5:BZ5"/>
    <mergeCell ref="CA5:CC5"/>
    <mergeCell ref="CD5:CF5"/>
    <mergeCell ref="CG5:CI5"/>
    <mergeCell ref="CJ5:CL5"/>
    <mergeCell ref="CM5:CO5"/>
    <mergeCell ref="BE5:BG5"/>
    <mergeCell ref="BI5:BK5"/>
    <mergeCell ref="BL5:BN5"/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</mergeCells>
  <conditionalFormatting sqref="EM10:EM22 EM28:EM34">
    <cfRule type="cellIs" dxfId="224" priority="40" stopIfTrue="1" operator="equal">
      <formula>3</formula>
    </cfRule>
    <cfRule type="cellIs" dxfId="223" priority="41" stopIfTrue="1" operator="equal">
      <formula>2</formula>
    </cfRule>
    <cfRule type="cellIs" dxfId="222" priority="42" stopIfTrue="1" operator="equal">
      <formula>1</formula>
    </cfRule>
  </conditionalFormatting>
  <conditionalFormatting sqref="EM29">
    <cfRule type="cellIs" dxfId="221" priority="37" stopIfTrue="1" operator="equal">
      <formula>3</formula>
    </cfRule>
    <cfRule type="cellIs" dxfId="220" priority="38" stopIfTrue="1" operator="equal">
      <formula>2</formula>
    </cfRule>
    <cfRule type="cellIs" dxfId="219" priority="39" stopIfTrue="1" operator="equal">
      <formula>1</formula>
    </cfRule>
  </conditionalFormatting>
  <conditionalFormatting sqref="EM30">
    <cfRule type="cellIs" dxfId="218" priority="34" stopIfTrue="1" operator="equal">
      <formula>3</formula>
    </cfRule>
    <cfRule type="cellIs" dxfId="217" priority="35" stopIfTrue="1" operator="equal">
      <formula>2</formula>
    </cfRule>
    <cfRule type="cellIs" dxfId="216" priority="36" stopIfTrue="1" operator="equal">
      <formula>1</formula>
    </cfRule>
  </conditionalFormatting>
  <conditionalFormatting sqref="EM31">
    <cfRule type="cellIs" dxfId="215" priority="31" stopIfTrue="1" operator="equal">
      <formula>3</formula>
    </cfRule>
    <cfRule type="cellIs" dxfId="214" priority="32" stopIfTrue="1" operator="equal">
      <formula>2</formula>
    </cfRule>
    <cfRule type="cellIs" dxfId="213" priority="33" stopIfTrue="1" operator="equal">
      <formula>1</formula>
    </cfRule>
  </conditionalFormatting>
  <conditionalFormatting sqref="EM32">
    <cfRule type="cellIs" dxfId="212" priority="28" stopIfTrue="1" operator="equal">
      <formula>3</formula>
    </cfRule>
    <cfRule type="cellIs" dxfId="211" priority="29" stopIfTrue="1" operator="equal">
      <formula>2</formula>
    </cfRule>
    <cfRule type="cellIs" dxfId="210" priority="30" stopIfTrue="1" operator="equal">
      <formula>1</formula>
    </cfRule>
  </conditionalFormatting>
  <conditionalFormatting sqref="EM33:EM34">
    <cfRule type="cellIs" dxfId="209" priority="25" stopIfTrue="1" operator="equal">
      <formula>3</formula>
    </cfRule>
    <cfRule type="cellIs" dxfId="208" priority="26" stopIfTrue="1" operator="equal">
      <formula>2</formula>
    </cfRule>
    <cfRule type="cellIs" dxfId="207" priority="27" stopIfTrue="1" operator="equal">
      <formula>1</formula>
    </cfRule>
  </conditionalFormatting>
  <conditionalFormatting sqref="EM24">
    <cfRule type="cellIs" dxfId="206" priority="22" stopIfTrue="1" operator="equal">
      <formula>3</formula>
    </cfRule>
    <cfRule type="cellIs" dxfId="205" priority="23" stopIfTrue="1" operator="equal">
      <formula>2</formula>
    </cfRule>
    <cfRule type="cellIs" dxfId="204" priority="24" stopIfTrue="1" operator="equal">
      <formula>1</formula>
    </cfRule>
  </conditionalFormatting>
  <conditionalFormatting sqref="EM25">
    <cfRule type="cellIs" dxfId="203" priority="19" stopIfTrue="1" operator="equal">
      <formula>3</formula>
    </cfRule>
    <cfRule type="cellIs" dxfId="202" priority="20" stopIfTrue="1" operator="equal">
      <formula>2</formula>
    </cfRule>
    <cfRule type="cellIs" dxfId="201" priority="21" stopIfTrue="1" operator="equal">
      <formula>1</formula>
    </cfRule>
  </conditionalFormatting>
  <conditionalFormatting sqref="EM23">
    <cfRule type="cellIs" dxfId="200" priority="16" stopIfTrue="1" operator="equal">
      <formula>3</formula>
    </cfRule>
    <cfRule type="cellIs" dxfId="199" priority="17" stopIfTrue="1" operator="equal">
      <formula>2</formula>
    </cfRule>
    <cfRule type="cellIs" dxfId="198" priority="18" stopIfTrue="1" operator="equal">
      <formula>1</formula>
    </cfRule>
  </conditionalFormatting>
  <conditionalFormatting sqref="EM26">
    <cfRule type="cellIs" dxfId="197" priority="4" stopIfTrue="1" operator="equal">
      <formula>3</formula>
    </cfRule>
    <cfRule type="cellIs" dxfId="196" priority="5" stopIfTrue="1" operator="equal">
      <formula>2</formula>
    </cfRule>
    <cfRule type="cellIs" dxfId="195" priority="6" stopIfTrue="1" operator="equal">
      <formula>1</formula>
    </cfRule>
  </conditionalFormatting>
  <conditionalFormatting sqref="EM27">
    <cfRule type="cellIs" dxfId="194" priority="1" stopIfTrue="1" operator="equal">
      <formula>3</formula>
    </cfRule>
    <cfRule type="cellIs" dxfId="193" priority="2" stopIfTrue="1" operator="equal">
      <formula>2</formula>
    </cfRule>
    <cfRule type="cellIs" dxfId="19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AG18" sqref="AG18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hidden="1" customWidth="1"/>
    <col min="9" max="20" width="6.5703125" customWidth="1"/>
    <col min="21" max="29" width="9.140625" customWidth="1"/>
    <col min="30" max="32" width="9.140625" hidden="1" customWidth="1"/>
    <col min="33" max="33" width="11" customWidth="1"/>
    <col min="36" max="36" width="28.7109375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49" t="s">
        <v>66</v>
      </c>
      <c r="D5" s="250"/>
      <c r="E5" s="251"/>
      <c r="F5" s="249" t="s">
        <v>64</v>
      </c>
      <c r="G5" s="250"/>
      <c r="H5" s="251"/>
      <c r="I5" s="245" t="s">
        <v>115</v>
      </c>
      <c r="J5" s="246"/>
      <c r="K5" s="247"/>
      <c r="L5" s="245" t="s">
        <v>67</v>
      </c>
      <c r="M5" s="246"/>
      <c r="N5" s="247"/>
      <c r="O5" s="245" t="s">
        <v>131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136</v>
      </c>
      <c r="AB5" s="246"/>
      <c r="AC5" s="248"/>
      <c r="AD5" s="245"/>
      <c r="AE5" s="246"/>
      <c r="AF5" s="248"/>
    </row>
    <row r="6" spans="1:37" ht="15.75" thickBot="1" x14ac:dyDescent="0.3">
      <c r="A6" s="1"/>
      <c r="B6" s="6" t="s">
        <v>1</v>
      </c>
      <c r="C6" s="252"/>
      <c r="D6" s="253"/>
      <c r="E6" s="254"/>
      <c r="F6" s="252"/>
      <c r="G6" s="253"/>
      <c r="H6" s="254"/>
      <c r="I6" s="255">
        <v>134</v>
      </c>
      <c r="J6" s="256"/>
      <c r="K6" s="257"/>
      <c r="L6" s="255">
        <v>113</v>
      </c>
      <c r="M6" s="256"/>
      <c r="N6" s="257"/>
      <c r="O6" s="255">
        <v>219</v>
      </c>
      <c r="P6" s="256"/>
      <c r="Q6" s="248"/>
      <c r="R6" s="255">
        <v>121</v>
      </c>
      <c r="S6" s="256"/>
      <c r="T6" s="248"/>
      <c r="U6" s="255">
        <v>39</v>
      </c>
      <c r="V6" s="256"/>
      <c r="W6" s="248"/>
      <c r="X6" s="255">
        <v>7</v>
      </c>
      <c r="Y6" s="256"/>
      <c r="Z6" s="248"/>
      <c r="AA6" s="255">
        <v>4</v>
      </c>
      <c r="AB6" s="256"/>
      <c r="AC6" s="248"/>
      <c r="AD6" s="255"/>
      <c r="AE6" s="256"/>
      <c r="AF6" s="248"/>
    </row>
    <row r="7" spans="1:37" ht="15.75" thickBot="1" x14ac:dyDescent="0.3">
      <c r="A7" s="1"/>
      <c r="B7" s="6" t="s">
        <v>5</v>
      </c>
      <c r="C7" s="266"/>
      <c r="D7" s="267"/>
      <c r="E7" s="268"/>
      <c r="F7" s="266"/>
      <c r="G7" s="267"/>
      <c r="H7" s="268"/>
      <c r="I7" s="263">
        <v>5</v>
      </c>
      <c r="J7" s="264"/>
      <c r="K7" s="269"/>
      <c r="L7" s="263">
        <v>6</v>
      </c>
      <c r="M7" s="264"/>
      <c r="N7" s="269"/>
      <c r="O7" s="263">
        <v>6</v>
      </c>
      <c r="P7" s="264"/>
      <c r="Q7" s="265"/>
      <c r="R7" s="263">
        <v>6</v>
      </c>
      <c r="S7" s="264"/>
      <c r="T7" s="265"/>
      <c r="U7" s="263">
        <v>4</v>
      </c>
      <c r="V7" s="264"/>
      <c r="W7" s="265"/>
      <c r="X7" s="263">
        <v>1</v>
      </c>
      <c r="Y7" s="264"/>
      <c r="Z7" s="265"/>
      <c r="AA7" s="263">
        <v>1</v>
      </c>
      <c r="AB7" s="264"/>
      <c r="AC7" s="265"/>
      <c r="AD7" s="263"/>
      <c r="AE7" s="264"/>
      <c r="AF7" s="265"/>
    </row>
    <row r="8" spans="1:37" ht="15.75" thickBot="1" x14ac:dyDescent="0.3">
      <c r="A8" s="1"/>
      <c r="B8" s="6" t="s">
        <v>0</v>
      </c>
      <c r="C8" s="252">
        <v>1.8</v>
      </c>
      <c r="D8" s="253"/>
      <c r="E8" s="254"/>
      <c r="F8" s="252">
        <v>1.8</v>
      </c>
      <c r="G8" s="253"/>
      <c r="H8" s="273"/>
      <c r="I8" s="255">
        <v>1.6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1.2</v>
      </c>
      <c r="AB8" s="256"/>
      <c r="AC8" s="248"/>
      <c r="AD8" s="255"/>
      <c r="AE8" s="256"/>
      <c r="AF8" s="248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0" t="s">
        <v>8</v>
      </c>
      <c r="AI9" s="290"/>
      <c r="AJ9" s="290"/>
      <c r="AK9" s="101" t="s">
        <v>9</v>
      </c>
    </row>
    <row r="10" spans="1:37" ht="15.75" thickBot="1" x14ac:dyDescent="0.3">
      <c r="A10" s="30">
        <f>A9+1</f>
        <v>1</v>
      </c>
      <c r="B10" s="31" t="s">
        <v>23</v>
      </c>
      <c r="C10" s="12"/>
      <c r="D10" s="171">
        <f ca="1">IF(C10&gt;0,(INDIRECT(ADDRESS(C10,$C$7,,,"ТаблицаСоответствия"))+E10)*$C$8,0)</f>
        <v>0</v>
      </c>
      <c r="E10" s="32"/>
      <c r="F10" s="12"/>
      <c r="G10" s="171">
        <f ca="1">IF(F10&gt;0,(INDIRECT(ADDRESS(F10,$F$7,,,"ТаблицаСоответствия"))+H10)*$F$8,0)</f>
        <v>0</v>
      </c>
      <c r="H10" s="32"/>
      <c r="I10" s="12">
        <v>3</v>
      </c>
      <c r="J10" s="171">
        <f ca="1">IF(I10&gt;0,(INDIRECT(ADDRESS(I10,$I$7,,,"ТаблицаСоответствия"))+K10)*$I$8,0)</f>
        <v>163.20000000000002</v>
      </c>
      <c r="K10" s="32"/>
      <c r="L10" s="12">
        <v>36</v>
      </c>
      <c r="M10" s="171">
        <f ca="1">IF(L10&gt;0,(INDIRECT(ADDRESS(L10,$L$7,,,"ТаблицаСоответствия"))+N10)*$L$8,0)</f>
        <v>90</v>
      </c>
      <c r="N10" s="32"/>
      <c r="O10" s="12">
        <v>44</v>
      </c>
      <c r="P10" s="171">
        <f ca="1">IF(O10&gt;0,(INDIRECT(ADDRESS(O10,$O$7,,,"ТаблицаСоответствия"))+Q10)*$O$8,0)</f>
        <v>75.600000000000009</v>
      </c>
      <c r="Q10" s="32"/>
      <c r="R10" s="12">
        <v>18</v>
      </c>
      <c r="S10" s="171">
        <f ca="1">IF(R10&gt;0,(INDIRECT(ADDRESS(R10,$R$7,,,"ТаблицаСоответствия"))+T10)*$R$8,0)</f>
        <v>133.20000000000002</v>
      </c>
      <c r="T10" s="32"/>
      <c r="U10" s="12">
        <v>3</v>
      </c>
      <c r="V10" s="171">
        <f ca="1">IF(U10&gt;0,(INDIRECT(ADDRESS(U10,$U$7,,,"ТаблицаСоответствия"))+W10)*$U$8,0)</f>
        <v>118.4</v>
      </c>
      <c r="W10" s="32"/>
      <c r="X10" s="12">
        <v>1</v>
      </c>
      <c r="Y10" s="171">
        <f ca="1">IF(X10&gt;0,(INDIRECT(ADDRESS(X10,$X$7,,,"ТаблицаСоответствия"))+Z10)*$X$8,0)</f>
        <v>16.799999999999997</v>
      </c>
      <c r="Z10" s="32"/>
      <c r="AA10" s="12"/>
      <c r="AB10" s="171">
        <f ca="1">IF(AA10&gt;0,(INDIRECT(ADDRESS(AA10,$AA$7,,,"ТаблицаСоответствия"))+AC10)*$AA$8,0)</f>
        <v>0</v>
      </c>
      <c r="AC10" s="32"/>
      <c r="AD10" s="12"/>
      <c r="AE10" s="171">
        <f ca="1">IF(AD10&gt;0,(INDIRECT(ADDRESS(AD10,$AD$7,,,"ТаблицаСоответствия"))+AF10)*$AD$8,0)</f>
        <v>0</v>
      </c>
      <c r="AF10" s="32"/>
      <c r="AG10" s="135">
        <f ca="1">SUM(V10,S10,D10,G10,M10,P10,AE10,J10,Y10,AB10)</f>
        <v>597.20000000000005</v>
      </c>
      <c r="AH10" s="287" t="str">
        <f t="shared" ref="AH10:AH15" si="0">B10</f>
        <v>Сулейменов Рустам - Лупинос Миланья</v>
      </c>
      <c r="AI10" s="287"/>
      <c r="AJ10" s="287"/>
      <c r="AK10" s="14">
        <f t="shared" ref="AK10:AK20" ca="1" si="1">IF(AG10&gt;0,RANK(AG10,$AG$10:$AG$23),0)</f>
        <v>1</v>
      </c>
    </row>
    <row r="11" spans="1:37" ht="15.75" thickBot="1" x14ac:dyDescent="0.3">
      <c r="A11" s="30">
        <f t="shared" ref="A11:A20" si="2">A10+1</f>
        <v>2</v>
      </c>
      <c r="B11" s="3" t="s">
        <v>16</v>
      </c>
      <c r="C11" s="12"/>
      <c r="D11" s="171">
        <f ca="1">IF(C11&gt;0,(INDIRECT(ADDRESS(C11,$C$7,,,"ТаблицаСоответствия"))+E11)*$C$8,0)</f>
        <v>0</v>
      </c>
      <c r="E11" s="9"/>
      <c r="F11" s="12"/>
      <c r="G11" s="171">
        <f ca="1">IF(F11&gt;0,(INDIRECT(ADDRESS(F11,$F$7,,,"ТаблицаСоответствия"))+H11)*$F$8,0)</f>
        <v>0</v>
      </c>
      <c r="H11" s="9"/>
      <c r="I11" s="12"/>
      <c r="J11" s="171">
        <f ca="1">IF(I11&gt;0,(INDIRECT(ADDRESS(I11,$I$7,,,"ТаблицаСоответствия"))+K11)*$I$8,0)</f>
        <v>0</v>
      </c>
      <c r="K11" s="9"/>
      <c r="L11" s="12">
        <v>68</v>
      </c>
      <c r="M11" s="171">
        <f ca="1">IF(L11&gt;0,(INDIRECT(ADDRESS(L11,$L$7,,,"ТаблицаСоответствия"))+N11)*$L$8,0)</f>
        <v>46.800000000000004</v>
      </c>
      <c r="N11" s="9"/>
      <c r="O11" s="12">
        <v>113</v>
      </c>
      <c r="P11" s="171">
        <f ca="1">IF(O11&gt;0,(INDIRECT(ADDRESS(O11,$O$7,,,"ТаблицаСоответствия"))+Q11)*$O$8,0)</f>
        <v>18</v>
      </c>
      <c r="Q11" s="9"/>
      <c r="R11" s="12"/>
      <c r="S11" s="171">
        <f ca="1">IF(R11&gt;0,(INDIRECT(ADDRESS(R11,$R$7,,,"ТаблицаСоответствия"))+T11)*$R$8,0)</f>
        <v>0</v>
      </c>
      <c r="T11" s="9"/>
      <c r="U11" s="12">
        <v>11</v>
      </c>
      <c r="V11" s="171">
        <f ca="1">IF(U11&gt;0,(INDIRECT(ADDRESS(U11,$U$7,,,"ТаблицаСоответствия"))+W11)*$U$8,0)</f>
        <v>67.2</v>
      </c>
      <c r="W11" s="9"/>
      <c r="X11" s="12">
        <v>2</v>
      </c>
      <c r="Y11" s="171">
        <f ca="1">IF(X11&gt;0,(INDIRECT(ADDRESS(X11,$X$7,,,"ТаблицаСоответствия"))+Z11)*$X$8,0)</f>
        <v>14</v>
      </c>
      <c r="Z11" s="9"/>
      <c r="AA11" s="12">
        <v>1</v>
      </c>
      <c r="AB11" s="171">
        <f ca="1">IF(AA11&gt;0,(INDIRECT(ADDRESS(AA11,$AA$7,,,"ТаблицаСоответствия"))+AC11)*$AA$8,0)</f>
        <v>14.399999999999999</v>
      </c>
      <c r="AC11" s="9"/>
      <c r="AD11" s="12"/>
      <c r="AE11" s="171">
        <f ca="1">IF(AD11&gt;0,(INDIRECT(ADDRESS(AD11,$AD$7,,,"ТаблицаСоответствия"))+AF11)*$AD$8,0)</f>
        <v>0</v>
      </c>
      <c r="AF11" s="9"/>
      <c r="AG11" s="135">
        <f ca="1">SUM(V11,S11,D11,G11,M11,P11,AE11,J11,Y11,AB11)</f>
        <v>160.4</v>
      </c>
      <c r="AH11" s="287" t="str">
        <f t="shared" si="0"/>
        <v>Зеленовский Иван - Долгова Полина</v>
      </c>
      <c r="AI11" s="287"/>
      <c r="AJ11" s="287"/>
      <c r="AK11" s="14">
        <f t="shared" ca="1" si="1"/>
        <v>2</v>
      </c>
    </row>
    <row r="12" spans="1:37" s="34" customFormat="1" ht="15.75" thickBot="1" x14ac:dyDescent="0.3">
      <c r="A12" s="30">
        <f t="shared" si="2"/>
        <v>3</v>
      </c>
      <c r="B12" s="43" t="s">
        <v>14</v>
      </c>
      <c r="C12" s="12"/>
      <c r="D12" s="171">
        <f ca="1">IF(C12&gt;0,(INDIRECT(ADDRESS(C12,$C$7,,,"ТаблицаСоответствия"))+E12)*$C$8,0)</f>
        <v>0</v>
      </c>
      <c r="E12" s="9"/>
      <c r="F12" s="12"/>
      <c r="G12" s="171">
        <f ca="1">IF(F12&gt;0,(INDIRECT(ADDRESS(F12,$F$7,,,"ТаблицаСоответствия"))+H12)*$F$8,0)</f>
        <v>0</v>
      </c>
      <c r="H12" s="9"/>
      <c r="I12" s="12"/>
      <c r="J12" s="171">
        <f ca="1">IF(I12&gt;0,(INDIRECT(ADDRESS(I12,$I$7,,,"ТаблицаСоответствия"))+K12)*$I$8,0)</f>
        <v>0</v>
      </c>
      <c r="K12" s="9"/>
      <c r="L12" s="12"/>
      <c r="M12" s="171">
        <f ca="1">IF(L12&gt;0,(INDIRECT(ADDRESS(L12,$L$7,,,"ТаблицаСоответствия"))+N12)*$L$8,0)</f>
        <v>0</v>
      </c>
      <c r="N12" s="9"/>
      <c r="O12" s="12"/>
      <c r="P12" s="171">
        <f ca="1">IF(O12&gt;0,(INDIRECT(ADDRESS(O12,$O$7,,,"ТаблицаСоответствия"))+Q12)*$O$8,0)</f>
        <v>0</v>
      </c>
      <c r="Q12" s="9"/>
      <c r="R12" s="12"/>
      <c r="S12" s="171">
        <f ca="1">IF(R12&gt;0,(INDIRECT(ADDRESS(R12,$R$7,,,"ТаблицаСоответствия"))+T12)*$R$8,0)</f>
        <v>0</v>
      </c>
      <c r="T12" s="9"/>
      <c r="U12" s="12">
        <v>9</v>
      </c>
      <c r="V12" s="171">
        <f ca="1">IF(U12&gt;0,(INDIRECT(ADDRESS(U12,$U$7,,,"ТаблицаСоответствия"))+W12)*$U$8,0)</f>
        <v>80</v>
      </c>
      <c r="W12" s="9"/>
      <c r="X12" s="12">
        <v>3</v>
      </c>
      <c r="Y12" s="171">
        <f ca="1">IF(X12&gt;0,(INDIRECT(ADDRESS(X12,$X$7,,,"ТаблицаСоответствия"))+Z12)*$X$8,0)</f>
        <v>11.2</v>
      </c>
      <c r="Z12" s="9"/>
      <c r="AA12" s="12"/>
      <c r="AB12" s="171">
        <f ca="1">IF(AA12&gt;0,(INDIRECT(ADDRESS(AA12,$AA$7,,,"ТаблицаСоответствия"))+AC12)*$AA$8,0)</f>
        <v>0</v>
      </c>
      <c r="AC12" s="9"/>
      <c r="AD12" s="12"/>
      <c r="AE12" s="171">
        <f ca="1">IF(AD12&gt;0,(INDIRECT(ADDRESS(AD12,$AD$7,,,"ТаблицаСоответствия"))+AF12)*$AD$8,0)</f>
        <v>0</v>
      </c>
      <c r="AF12" s="9"/>
      <c r="AG12" s="135">
        <f ca="1">SUM(V12,S12,D12,G12,M12,P12,AE12,J12,Y12,AB12)</f>
        <v>91.2</v>
      </c>
      <c r="AH12" s="286" t="str">
        <f t="shared" si="0"/>
        <v>Бахтов Денис - Дорофеева Софья</v>
      </c>
      <c r="AI12" s="286"/>
      <c r="AJ12" s="286"/>
      <c r="AK12" s="33">
        <f t="shared" ca="1" si="1"/>
        <v>3</v>
      </c>
    </row>
    <row r="13" spans="1:37" s="34" customFormat="1" ht="15.75" thickBot="1" x14ac:dyDescent="0.3">
      <c r="A13" s="30">
        <f t="shared" si="2"/>
        <v>4</v>
      </c>
      <c r="B13" s="31" t="s">
        <v>45</v>
      </c>
      <c r="C13" s="12"/>
      <c r="D13" s="171">
        <f ca="1">IF(C13&gt;0,(INDIRECT(ADDRESS(C13,$C$7,,,"ТаблицаСоответствия"))+E13)*$C$8,0)</f>
        <v>0</v>
      </c>
      <c r="E13" s="9"/>
      <c r="F13" s="12"/>
      <c r="G13" s="171">
        <f ca="1">IF(F13&gt;0,(INDIRECT(ADDRESS(F13,$F$7,,,"ТаблицаСоответствия"))+H13)*$F$8,0)</f>
        <v>0</v>
      </c>
      <c r="H13" s="9"/>
      <c r="I13" s="12"/>
      <c r="J13" s="171">
        <f ca="1">IF(I13&gt;0,(INDIRECT(ADDRESS(I13,$I$7,,,"ТаблицаСоответствия"))+K13)*$I$8,0)</f>
        <v>0</v>
      </c>
      <c r="K13" s="9"/>
      <c r="L13" s="12"/>
      <c r="M13" s="171">
        <f ca="1">IF(L13&gt;0,(INDIRECT(ADDRESS(L13,$L$7,,,"ТаблицаСоответствия"))+N13)*$L$8,0)</f>
        <v>0</v>
      </c>
      <c r="N13" s="9"/>
      <c r="O13" s="12"/>
      <c r="P13" s="171">
        <f ca="1">IF(O13&gt;0,(INDIRECT(ADDRESS(O13,$O$7,,,"ТаблицаСоответствия"))+Q13)*$O$8,0)</f>
        <v>0</v>
      </c>
      <c r="Q13" s="9"/>
      <c r="R13" s="12"/>
      <c r="S13" s="171">
        <f ca="1">IF(R13&gt;0,(INDIRECT(ADDRESS(R13,$R$7,,,"ТаблицаСоответствия"))+T13)*$R$8,0)</f>
        <v>0</v>
      </c>
      <c r="T13" s="9"/>
      <c r="U13" s="12"/>
      <c r="V13" s="171">
        <f ca="1">IF(U13&gt;0,(INDIRECT(ADDRESS(U13,$U$7,,,"ТаблицаСоответствия"))+W13)*$U$8,0)</f>
        <v>0</v>
      </c>
      <c r="W13" s="9"/>
      <c r="X13" s="12">
        <v>4</v>
      </c>
      <c r="Y13" s="171">
        <f ca="1">IF(X13&gt;0,(INDIRECT(ADDRESS(X13,$X$7,,,"ТаблицаСоответствия"))+Z13)*$X$8,0)</f>
        <v>8.3999999999999986</v>
      </c>
      <c r="Z13" s="9"/>
      <c r="AA13" s="12">
        <v>3</v>
      </c>
      <c r="AB13" s="171">
        <f ca="1">IF(AA13&gt;0,(INDIRECT(ADDRESS(AA13,$AA$7,,,"ТаблицаСоответствия"))+AC13)*$AA$8,0)</f>
        <v>9.6</v>
      </c>
      <c r="AC13" s="9"/>
      <c r="AD13" s="12"/>
      <c r="AE13" s="171">
        <f ca="1">IF(AD13&gt;0,(INDIRECT(ADDRESS(AD13,$AD$7,,,"ТаблицаСоответствия"))+AF13)*$AD$8,0)</f>
        <v>0</v>
      </c>
      <c r="AF13" s="9"/>
      <c r="AG13" s="135">
        <f ca="1">SUM(V13,S13,D13,G13,M13,P13,AE13,J13,Y13,AB13)</f>
        <v>18</v>
      </c>
      <c r="AH13" s="286" t="str">
        <f t="shared" si="0"/>
        <v>Суходольский Ярослав - Кузьменко София</v>
      </c>
      <c r="AI13" s="286"/>
      <c r="AJ13" s="286"/>
      <c r="AK13" s="33">
        <f t="shared" ca="1" si="1"/>
        <v>4</v>
      </c>
    </row>
    <row r="14" spans="1:37" s="34" customFormat="1" ht="15.75" thickBot="1" x14ac:dyDescent="0.3">
      <c r="A14" s="30">
        <f t="shared" si="2"/>
        <v>5</v>
      </c>
      <c r="B14" s="119" t="s">
        <v>155</v>
      </c>
      <c r="C14" s="12"/>
      <c r="D14" s="171">
        <f ca="1">IF(C14&gt;0,(INDIRECT(ADDRESS(C14,$C$7,,,"ТаблицаСоответствия"))+E14)*$C$8,0)</f>
        <v>0</v>
      </c>
      <c r="E14" s="9"/>
      <c r="F14" s="12"/>
      <c r="G14" s="171">
        <f ca="1">IF(F14&gt;0,(INDIRECT(ADDRESS(F14,$F$7,,,"ТаблицаСоответствия"))+H14)*$F$8,0)</f>
        <v>0</v>
      </c>
      <c r="H14" s="9"/>
      <c r="I14" s="12"/>
      <c r="J14" s="171">
        <f ca="1">IF(I14&gt;0,(INDIRECT(ADDRESS(I14,$I$7,,,"ТаблицаСоответствия"))+K14)*$I$8,0)</f>
        <v>0</v>
      </c>
      <c r="K14" s="9"/>
      <c r="L14" s="12"/>
      <c r="M14" s="171">
        <f ca="1">IF(L14&gt;0,(INDIRECT(ADDRESS(L14,$L$7,,,"ТаблицаСоответствия"))+N14)*$L$8,0)</f>
        <v>0</v>
      </c>
      <c r="N14" s="9"/>
      <c r="O14" s="12"/>
      <c r="P14" s="171">
        <f ca="1">IF(O14&gt;0,(INDIRECT(ADDRESS(O14,$O$7,,,"ТаблицаСоответствия"))+Q14)*$O$8,0)</f>
        <v>0</v>
      </c>
      <c r="Q14" s="9"/>
      <c r="R14" s="12"/>
      <c r="S14" s="171">
        <f ca="1">IF(R14&gt;0,(INDIRECT(ADDRESS(R14,$R$7,,,"ТаблицаСоответствия"))+T14)*$R$8,0)</f>
        <v>0</v>
      </c>
      <c r="T14" s="9"/>
      <c r="U14" s="12"/>
      <c r="V14" s="171">
        <f ca="1">IF(U14&gt;0,(INDIRECT(ADDRESS(U14,$U$7,,,"ТаблицаСоответствия"))+W14)*$U$8,0)</f>
        <v>0</v>
      </c>
      <c r="W14" s="9"/>
      <c r="X14" s="12"/>
      <c r="Y14" s="171">
        <f ca="1">IF(X14&gt;0,(INDIRECT(ADDRESS(X14,$X$7,,,"ТаблицаСоответствия"))+Z14)*$X$8,0)</f>
        <v>0</v>
      </c>
      <c r="Z14" s="9"/>
      <c r="AA14" s="12">
        <v>2</v>
      </c>
      <c r="AB14" s="171">
        <f ca="1">IF(AA14&gt;0,(INDIRECT(ADDRESS(AA14,$AA$7,,,"ТаблицаСоответствия"))+AC14)*$AA$8,0)</f>
        <v>12</v>
      </c>
      <c r="AC14" s="9"/>
      <c r="AD14" s="12"/>
      <c r="AE14" s="171">
        <f ca="1">IF(AD14&gt;0,(INDIRECT(ADDRESS(AD14,$AD$7,,,"ТаблицаСоответствия"))+AF14)*$AD$8,0)</f>
        <v>0</v>
      </c>
      <c r="AF14" s="9"/>
      <c r="AG14" s="135">
        <f ca="1">SUM(V14,S14,D14,G14,M14,P14,AE14,J14,Y14,AB14)</f>
        <v>12</v>
      </c>
      <c r="AH14" s="286" t="str">
        <f t="shared" si="0"/>
        <v>Кучерявый Александр - Лукьянчикова Вероника</v>
      </c>
      <c r="AI14" s="286"/>
      <c r="AJ14" s="286"/>
      <c r="AK14" s="33">
        <f t="shared" ca="1" si="1"/>
        <v>5</v>
      </c>
    </row>
    <row r="15" spans="1:37" s="34" customFormat="1" ht="15.75" thickBot="1" x14ac:dyDescent="0.3">
      <c r="A15" s="30">
        <f t="shared" si="2"/>
        <v>6</v>
      </c>
      <c r="B15" s="119" t="s">
        <v>156</v>
      </c>
      <c r="C15" s="12"/>
      <c r="D15" s="171">
        <f ca="1">IF(C15&gt;0,(INDIRECT(ADDRESS(C15,$C$7,,,"ТаблицаСоответствия"))+E15)*$C$8,0)</f>
        <v>0</v>
      </c>
      <c r="E15" s="9"/>
      <c r="F15" s="12"/>
      <c r="G15" s="171">
        <f ca="1">IF(F15&gt;0,(INDIRECT(ADDRESS(F15,$F$7,,,"ТаблицаСоответствия"))+H15)*$F$8,0)</f>
        <v>0</v>
      </c>
      <c r="H15" s="9"/>
      <c r="I15" s="12"/>
      <c r="J15" s="171">
        <f ca="1">IF(I15&gt;0,(INDIRECT(ADDRESS(I15,$I$7,,,"ТаблицаСоответствия"))+K15)*$I$8,0)</f>
        <v>0</v>
      </c>
      <c r="K15" s="9"/>
      <c r="L15" s="12"/>
      <c r="M15" s="171">
        <f ca="1">IF(L15&gt;0,(INDIRECT(ADDRESS(L15,$L$7,,,"ТаблицаСоответствия"))+N15)*$L$8,0)</f>
        <v>0</v>
      </c>
      <c r="N15" s="9"/>
      <c r="O15" s="12"/>
      <c r="P15" s="171">
        <f ca="1">IF(O15&gt;0,(INDIRECT(ADDRESS(O15,$O$7,,,"ТаблицаСоответствия"))+Q15)*$O$8,0)</f>
        <v>0</v>
      </c>
      <c r="Q15" s="9"/>
      <c r="R15" s="12"/>
      <c r="S15" s="171">
        <f ca="1">IF(R15&gt;0,(INDIRECT(ADDRESS(R15,$R$7,,,"ТаблицаСоответствия"))+T15)*$R$8,0)</f>
        <v>0</v>
      </c>
      <c r="T15" s="9"/>
      <c r="U15" s="12"/>
      <c r="V15" s="171">
        <f ca="1">IF(U15&gt;0,(INDIRECT(ADDRESS(U15,$U$7,,,"ТаблицаСоответствия"))+W15)*$U$8,0)</f>
        <v>0</v>
      </c>
      <c r="W15" s="9"/>
      <c r="X15" s="12"/>
      <c r="Y15" s="171">
        <f ca="1">IF(X15&gt;0,(INDIRECT(ADDRESS(X15,$X$7,,,"ТаблицаСоответствия"))+Z15)*$X$8,0)</f>
        <v>0</v>
      </c>
      <c r="Z15" s="9"/>
      <c r="AA15" s="12">
        <v>4</v>
      </c>
      <c r="AB15" s="171">
        <f ca="1">IF(AA15&gt;0,(INDIRECT(ADDRESS(AA15,$AA$7,,,"ТаблицаСоответствия"))+AC15)*$AA$8,0)</f>
        <v>7.1999999999999993</v>
      </c>
      <c r="AC15" s="9"/>
      <c r="AD15" s="12"/>
      <c r="AE15" s="171">
        <f ca="1">IF(AD15&gt;0,(INDIRECT(ADDRESS(AD15,$AD$7,,,"ТаблицаСоответствия"))+AF15)*$AD$8,0)</f>
        <v>0</v>
      </c>
      <c r="AF15" s="9"/>
      <c r="AG15" s="135">
        <f ca="1">SUM(V15,S15,D15,G15,M15,P15,AE15,J15,Y15,AB15)</f>
        <v>7.1999999999999993</v>
      </c>
      <c r="AH15" s="286" t="str">
        <f t="shared" si="0"/>
        <v>Цыганов Владислав - Волкова Алесандра</v>
      </c>
      <c r="AI15" s="286"/>
      <c r="AJ15" s="286"/>
      <c r="AK15" s="33">
        <f t="shared" ca="1" si="1"/>
        <v>6</v>
      </c>
    </row>
    <row r="16" spans="1:37" s="34" customFormat="1" ht="15.75" thickBot="1" x14ac:dyDescent="0.3">
      <c r="A16" s="30">
        <f t="shared" si="2"/>
        <v>7</v>
      </c>
      <c r="B16" s="3" t="s">
        <v>13</v>
      </c>
      <c r="C16" s="12"/>
      <c r="D16" s="171">
        <f ca="1">IF(C16&gt;0,(INDIRECT(ADDRESS(C16,$C$7,,,"ТаблицаСоответствия"))+E16)*$C$8,0)</f>
        <v>0</v>
      </c>
      <c r="E16" s="9"/>
      <c r="F16" s="12"/>
      <c r="G16" s="171">
        <f ca="1">IF(F16&gt;0,(INDIRECT(ADDRESS(F16,$F$7,,,"ТаблицаСоответствия"))+H16)*$F$8,0)</f>
        <v>0</v>
      </c>
      <c r="H16" s="9"/>
      <c r="I16" s="12"/>
      <c r="J16" s="171">
        <f ca="1">IF(I16&gt;0,(INDIRECT(ADDRESS(I16,$I$7,,,"ТаблицаСоответствия"))+K16)*$I$8,0)</f>
        <v>0</v>
      </c>
      <c r="K16" s="9"/>
      <c r="L16" s="12"/>
      <c r="M16" s="171">
        <f ca="1">IF(L16&gt;0,(INDIRECT(ADDRESS(L16,$L$7,,,"ТаблицаСоответствия"))+N16)*$L$8,0)</f>
        <v>0</v>
      </c>
      <c r="N16" s="9"/>
      <c r="O16" s="12"/>
      <c r="P16" s="171">
        <f ca="1">IF(O16&gt;0,(INDIRECT(ADDRESS(O16,$O$7,,,"ТаблицаСоответствия"))+Q16)*$O$8,0)</f>
        <v>0</v>
      </c>
      <c r="Q16" s="9"/>
      <c r="R16" s="12"/>
      <c r="S16" s="171">
        <f ca="1">IF(R16&gt;0,(INDIRECT(ADDRESS(R16,$R$7,,,"ТаблицаСоответствия"))+T16)*$R$8,0)</f>
        <v>0</v>
      </c>
      <c r="T16" s="9"/>
      <c r="U16" s="12"/>
      <c r="V16" s="171">
        <f ca="1">IF(U16&gt;0,(INDIRECT(ADDRESS(U16,$U$7,,,"ТаблицаСоответствия"))+W16)*$U$8,0)</f>
        <v>0</v>
      </c>
      <c r="W16" s="9"/>
      <c r="X16" s="12">
        <v>5</v>
      </c>
      <c r="Y16" s="171">
        <f ca="1">IF(X16&gt;0,(INDIRECT(ADDRESS(X16,$X$7,,,"ТаблицаСоответствия"))+Z16)*$X$8,0)</f>
        <v>5.6</v>
      </c>
      <c r="Z16" s="9"/>
      <c r="AA16" s="12"/>
      <c r="AB16" s="171">
        <f ca="1">IF(AA16&gt;0,(INDIRECT(ADDRESS(AA16,$AA$7,,,"ТаблицаСоответствия"))+AC16)*$AA$8,0)</f>
        <v>0</v>
      </c>
      <c r="AC16" s="9"/>
      <c r="AD16" s="12"/>
      <c r="AE16" s="171">
        <f ca="1">IF(AD16&gt;0,(INDIRECT(ADDRESS(AD16,$AD$7,,,"ТаблицаСоответствия"))+AF16)*$AD$8,0)</f>
        <v>0</v>
      </c>
      <c r="AF16" s="9"/>
      <c r="AG16" s="135">
        <f ca="1">SUM(V16,S16,D16,G16,M16,P16,AE16,J16,Y16,AB16)</f>
        <v>5.6</v>
      </c>
      <c r="AH16" s="286" t="str">
        <f t="shared" ref="AH16:AH20" si="3">B16</f>
        <v>Волков Павел - Голованова Ольга</v>
      </c>
      <c r="AI16" s="286"/>
      <c r="AJ16" s="286"/>
      <c r="AK16" s="33">
        <f t="shared" ca="1" si="1"/>
        <v>7</v>
      </c>
    </row>
    <row r="17" spans="1:37" s="34" customFormat="1" ht="15.75" thickBot="1" x14ac:dyDescent="0.3">
      <c r="A17" s="30">
        <f t="shared" si="2"/>
        <v>8</v>
      </c>
      <c r="B17" s="119" t="s">
        <v>39</v>
      </c>
      <c r="C17" s="12"/>
      <c r="D17" s="171">
        <f ca="1">IF(C17&gt;0,(INDIRECT(ADDRESS(C17,$C$7,,,"ТаблицаСоответствия"))+E17)*$C$8,0)</f>
        <v>0</v>
      </c>
      <c r="E17" s="32"/>
      <c r="F17" s="12"/>
      <c r="G17" s="171">
        <f ca="1">IF(F17&gt;0,(INDIRECT(ADDRESS(F17,$F$7,,,"ТаблицаСоответствия"))+H17)*$F$8,0)</f>
        <v>0</v>
      </c>
      <c r="H17" s="32"/>
      <c r="I17" s="12"/>
      <c r="J17" s="171">
        <f ca="1">IF(I17&gt;0,(INDIRECT(ADDRESS(I17,$I$7,,,"ТаблицаСоответствия"))+K17)*$I$8,0)</f>
        <v>0</v>
      </c>
      <c r="K17" s="32"/>
      <c r="L17" s="12"/>
      <c r="M17" s="171">
        <f ca="1">IF(L17&gt;0,(INDIRECT(ADDRESS(L17,$L$7,,,"ТаблицаСоответствия"))+N17)*$L$8,0)</f>
        <v>0</v>
      </c>
      <c r="N17" s="32"/>
      <c r="O17" s="12"/>
      <c r="P17" s="171">
        <f ca="1">IF(O17&gt;0,(INDIRECT(ADDRESS(O17,$O$7,,,"ТаблицаСоответствия"))+Q17)*$O$8,0)</f>
        <v>0</v>
      </c>
      <c r="Q17" s="32"/>
      <c r="R17" s="12"/>
      <c r="S17" s="171">
        <f ca="1">IF(R17&gt;0,(INDIRECT(ADDRESS(R17,$R$7,,,"ТаблицаСоответствия"))+T17)*$R$8,0)</f>
        <v>0</v>
      </c>
      <c r="T17" s="32"/>
      <c r="U17" s="12"/>
      <c r="V17" s="171">
        <f ca="1">IF(U17&gt;0,(INDIRECT(ADDRESS(U17,$U$7,,,"ТаблицаСоответствия"))+W17)*$U$8,0)</f>
        <v>0</v>
      </c>
      <c r="W17" s="32"/>
      <c r="X17" s="12">
        <v>6</v>
      </c>
      <c r="Y17" s="171">
        <f ca="1">IF(X17&gt;0,(INDIRECT(ADDRESS(X17,$X$7,,,"ТаблицаСоответствия"))+Z17)*$X$8,0)</f>
        <v>2.8</v>
      </c>
      <c r="Z17" s="32"/>
      <c r="AA17" s="12"/>
      <c r="AB17" s="171">
        <f ca="1">IF(AA17&gt;0,(INDIRECT(ADDRESS(AA17,$AA$7,,,"ТаблицаСоответствия"))+AC17)*$AA$8,0)</f>
        <v>0</v>
      </c>
      <c r="AC17" s="32"/>
      <c r="AD17" s="12"/>
      <c r="AE17" s="171">
        <f ca="1">IF(AD17&gt;0,(INDIRECT(ADDRESS(AD17,$AD$7,,,"ТаблицаСоответствия"))+AF17)*$AD$8,0)</f>
        <v>0</v>
      </c>
      <c r="AF17" s="32"/>
      <c r="AG17" s="135">
        <f ca="1">SUM(V17,S17,D17,G17,M17,P17,AE17,J17,Y17,AB17)</f>
        <v>2.8</v>
      </c>
      <c r="AH17" s="286" t="str">
        <f t="shared" si="3"/>
        <v>Лало Евгений - Карабанова Анна</v>
      </c>
      <c r="AI17" s="286"/>
      <c r="AJ17" s="286"/>
      <c r="AK17" s="33">
        <f t="shared" ca="1" si="1"/>
        <v>8</v>
      </c>
    </row>
    <row r="18" spans="1:37" s="34" customFormat="1" ht="15.75" thickBot="1" x14ac:dyDescent="0.3">
      <c r="A18" s="30">
        <f t="shared" si="2"/>
        <v>9</v>
      </c>
      <c r="B18" s="183" t="s">
        <v>118</v>
      </c>
      <c r="C18" s="12"/>
      <c r="D18" s="171">
        <f ca="1">IF(C18&gt;0,(INDIRECT(ADDRESS(C18,$C$7,,,"ТаблицаСоответствия"))+E18)*$C$8,0)</f>
        <v>0</v>
      </c>
      <c r="E18" s="9"/>
      <c r="F18" s="12"/>
      <c r="G18" s="171">
        <f ca="1">IF(F18&gt;0,(INDIRECT(ADDRESS(F18,$F$7,,,"ТаблицаСоответствия"))+H18)*$F$8,0)</f>
        <v>0</v>
      </c>
      <c r="H18" s="9"/>
      <c r="I18" s="12"/>
      <c r="J18" s="171">
        <f ca="1">IF(I18&gt;0,(INDIRECT(ADDRESS(I18,$I$7,,,"ТаблицаСоответствия"))+K18)*$I$8,0)</f>
        <v>0</v>
      </c>
      <c r="K18" s="9"/>
      <c r="L18" s="12"/>
      <c r="M18" s="171">
        <f ca="1">IF(L18&gt;0,(INDIRECT(ADDRESS(L18,$L$7,,,"ТаблицаСоответствия"))+N18)*$L$8,0)</f>
        <v>0</v>
      </c>
      <c r="N18" s="9"/>
      <c r="O18" s="12"/>
      <c r="P18" s="171">
        <f ca="1">IF(O18&gt;0,(INDIRECT(ADDRESS(O18,$O$7,,,"ТаблицаСоответствия"))+Q18)*$O$8,0)</f>
        <v>0</v>
      </c>
      <c r="Q18" s="9"/>
      <c r="R18" s="12"/>
      <c r="S18" s="171">
        <f ca="1">IF(R18&gt;0,(INDIRECT(ADDRESS(R18,$R$7,,,"ТаблицаСоответствия"))+T18)*$R$8,0)</f>
        <v>0</v>
      </c>
      <c r="T18" s="9"/>
      <c r="U18" s="12"/>
      <c r="V18" s="171">
        <f ca="1">IF(U18&gt;0,(INDIRECT(ADDRESS(U18,$U$7,,,"ТаблицаСоответствия"))+W18)*$U$8,0)</f>
        <v>0</v>
      </c>
      <c r="W18" s="9"/>
      <c r="X18" s="12">
        <v>7</v>
      </c>
      <c r="Y18" s="171">
        <f ca="1">IF(X18&gt;0,(INDIRECT(ADDRESS(X18,$X$7,,,"ТаблицаСоответствия"))+Z18)*$X$8,0)</f>
        <v>2.8</v>
      </c>
      <c r="Z18" s="9"/>
      <c r="AA18" s="12"/>
      <c r="AB18" s="171">
        <f ca="1">IF(AA18&gt;0,(INDIRECT(ADDRESS(AA18,$AA$7,,,"ТаблицаСоответствия"))+AC18)*$AA$8,0)</f>
        <v>0</v>
      </c>
      <c r="AC18" s="9"/>
      <c r="AD18" s="12"/>
      <c r="AE18" s="171">
        <f ca="1">IF(AD18&gt;0,(INDIRECT(ADDRESS(AD18,$AD$7,,,"ТаблицаСоответствия"))+AF18)*$AD$8,0)</f>
        <v>0</v>
      </c>
      <c r="AF18" s="9"/>
      <c r="AG18" s="135">
        <v>0</v>
      </c>
      <c r="AH18" s="286" t="str">
        <f t="shared" si="3"/>
        <v>Сивирин Елисей - Сивирина Златаслава (РАСПАЛАСЬ!)</v>
      </c>
      <c r="AI18" s="286"/>
      <c r="AJ18" s="286"/>
      <c r="AK18" s="33">
        <f t="shared" si="1"/>
        <v>0</v>
      </c>
    </row>
    <row r="19" spans="1:37" s="34" customFormat="1" ht="15.75" thickBot="1" x14ac:dyDescent="0.3">
      <c r="A19" s="30">
        <f t="shared" si="2"/>
        <v>10</v>
      </c>
      <c r="B19" s="196"/>
      <c r="C19" s="12"/>
      <c r="D19" s="171">
        <f ca="1">IF(C19&gt;0,(INDIRECT(ADDRESS(C19,$C$7,,,"ТаблицаСоответствия"))+E19)*$C$8,0)</f>
        <v>0</v>
      </c>
      <c r="E19" s="9"/>
      <c r="F19" s="12"/>
      <c r="G19" s="171">
        <f ca="1">IF(F19&gt;0,(INDIRECT(ADDRESS(F19,$F$7,,,"ТаблицаСоответствия"))+H19)*$F$8,0)</f>
        <v>0</v>
      </c>
      <c r="H19" s="9"/>
      <c r="I19" s="12"/>
      <c r="J19" s="171">
        <f ca="1">IF(I19&gt;0,(INDIRECT(ADDRESS(I19,$I$7,,,"ТаблицаСоответствия"))+K19)*$I$8,0)</f>
        <v>0</v>
      </c>
      <c r="K19" s="9"/>
      <c r="L19" s="12"/>
      <c r="M19" s="171">
        <f ca="1">IF(L19&gt;0,(INDIRECT(ADDRESS(L19,$L$7,,,"ТаблицаСоответствия"))+N19)*$L$8,0)</f>
        <v>0</v>
      </c>
      <c r="N19" s="9"/>
      <c r="O19" s="12"/>
      <c r="P19" s="171">
        <f ca="1">IF(O19&gt;0,(INDIRECT(ADDRESS(O19,$O$7,,,"ТаблицаСоответствия"))+Q19)*$O$8,0)</f>
        <v>0</v>
      </c>
      <c r="Q19" s="9"/>
      <c r="R19" s="12"/>
      <c r="S19" s="171">
        <f ca="1">IF(R19&gt;0,(INDIRECT(ADDRESS(R19,$R$7,,,"ТаблицаСоответствия"))+T19)*$R$8,0)</f>
        <v>0</v>
      </c>
      <c r="T19" s="9"/>
      <c r="U19" s="12"/>
      <c r="V19" s="171">
        <f ca="1">IF(U19&gt;0,(INDIRECT(ADDRESS(U19,$U$7,,,"ТаблицаСоответствия"))+W19)*$U$8,0)</f>
        <v>0</v>
      </c>
      <c r="W19" s="9"/>
      <c r="X19" s="12"/>
      <c r="Y19" s="171">
        <f ca="1">IF(X19&gt;0,(INDIRECT(ADDRESS(X19,$X$7,,,"ТаблицаСоответствия"))+Z19)*$X$8,0)</f>
        <v>0</v>
      </c>
      <c r="Z19" s="9"/>
      <c r="AA19" s="12"/>
      <c r="AB19" s="171">
        <f ca="1">IF(AA19&gt;0,(INDIRECT(ADDRESS(AA19,$AA$7,,,"ТаблицаСоответствия"))+AC19)*$AA$8,0)</f>
        <v>0</v>
      </c>
      <c r="AC19" s="9"/>
      <c r="AD19" s="12"/>
      <c r="AE19" s="171">
        <f ca="1">IF(AD19&gt;0,(INDIRECT(ADDRESS(AD19,$AD$7,,,"ТаблицаСоответствия"))+AF19)*$AD$8,0)</f>
        <v>0</v>
      </c>
      <c r="AF19" s="9"/>
      <c r="AG19" s="135">
        <f ca="1">SUM(V19,S19,D19,G19,M19,P19,AE19,J19,Y19,AB19)</f>
        <v>0</v>
      </c>
      <c r="AH19" s="286">
        <f t="shared" si="3"/>
        <v>0</v>
      </c>
      <c r="AI19" s="286"/>
      <c r="AJ19" s="286"/>
      <c r="AK19" s="33">
        <f t="shared" ca="1" si="1"/>
        <v>0</v>
      </c>
    </row>
    <row r="20" spans="1:37" s="34" customFormat="1" ht="15.75" thickBot="1" x14ac:dyDescent="0.3">
      <c r="A20" s="30">
        <f t="shared" si="2"/>
        <v>11</v>
      </c>
      <c r="B20" s="196"/>
      <c r="C20" s="12"/>
      <c r="D20" s="171">
        <f t="shared" ref="D10:D20" ca="1" si="4">IF(C20&gt;0,(INDIRECT(ADDRESS(C20,$C$7,,,"ТаблицаСоответствия"))+E20)*$C$8,0)</f>
        <v>0</v>
      </c>
      <c r="E20" s="9"/>
      <c r="F20" s="12"/>
      <c r="G20" s="171">
        <f t="shared" ref="G10:G20" ca="1" si="5">IF(F20&gt;0,(INDIRECT(ADDRESS(F20,$F$7,,,"ТаблицаСоответствия"))+H20)*$F$8,0)</f>
        <v>0</v>
      </c>
      <c r="H20" s="9"/>
      <c r="I20" s="12"/>
      <c r="J20" s="171">
        <f t="shared" ref="J10:J20" ca="1" si="6">IF(I20&gt;0,(INDIRECT(ADDRESS(I20,$I$7,,,"ТаблицаСоответствия"))+K20)*$I$8,0)</f>
        <v>0</v>
      </c>
      <c r="K20" s="9"/>
      <c r="L20" s="12"/>
      <c r="M20" s="171">
        <f t="shared" ref="M10:M20" ca="1" si="7">IF(L20&gt;0,(INDIRECT(ADDRESS(L20,$L$7,,,"ТаблицаСоответствия"))+N20)*$L$8,0)</f>
        <v>0</v>
      </c>
      <c r="N20" s="9"/>
      <c r="O20" s="12"/>
      <c r="P20" s="171">
        <f t="shared" ref="P10:P20" ca="1" si="8">IF(O20&gt;0,(INDIRECT(ADDRESS(O20,$O$7,,,"ТаблицаСоответствия"))+Q20)*$O$8,0)</f>
        <v>0</v>
      </c>
      <c r="Q20" s="9"/>
      <c r="R20" s="12"/>
      <c r="S20" s="171">
        <f t="shared" ref="S10:S20" ca="1" si="9">IF(R20&gt;0,(INDIRECT(ADDRESS(R20,$R$7,,,"ТаблицаСоответствия"))+T20)*$R$8,0)</f>
        <v>0</v>
      </c>
      <c r="T20" s="9"/>
      <c r="U20" s="12"/>
      <c r="V20" s="171">
        <f t="shared" ref="V10:V20" ca="1" si="10">IF(U20&gt;0,(INDIRECT(ADDRESS(U20,$U$7,,,"ТаблицаСоответствия"))+W20)*$U$8,0)</f>
        <v>0</v>
      </c>
      <c r="W20" s="9"/>
      <c r="X20" s="12"/>
      <c r="Y20" s="171">
        <f t="shared" ref="Y10:Y20" ca="1" si="11">IF(X20&gt;0,(INDIRECT(ADDRESS(X20,$X$7,,,"ТаблицаСоответствия"))+Z20)*$X$8,0)</f>
        <v>0</v>
      </c>
      <c r="Z20" s="9"/>
      <c r="AA20" s="12"/>
      <c r="AB20" s="171">
        <f t="shared" ref="AB10:AB20" ca="1" si="12">IF(AA20&gt;0,(INDIRECT(ADDRESS(AA20,$AA$7,,,"ТаблицаСоответствия"))+AC20)*$AA$8,0)</f>
        <v>0</v>
      </c>
      <c r="AC20" s="9"/>
      <c r="AD20" s="12"/>
      <c r="AE20" s="171">
        <f t="shared" ref="AE10:AE20" ca="1" si="13">IF(AD20&gt;0,(INDIRECT(ADDRESS(AD20,$AD$7,,,"ТаблицаСоответствия"))+AF20)*$AD$8,0)</f>
        <v>0</v>
      </c>
      <c r="AF20" s="9"/>
      <c r="AG20" s="135">
        <f t="shared" ref="AG10:AG20" ca="1" si="14">SUM(V20,S20,D20,G20,M20,P20,AE20,J20,Y20,AB20)</f>
        <v>0</v>
      </c>
      <c r="AH20" s="286">
        <f t="shared" si="3"/>
        <v>0</v>
      </c>
      <c r="AI20" s="286"/>
      <c r="AJ20" s="286"/>
      <c r="AK20" s="33">
        <f t="shared" ca="1" si="1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89"/>
      <c r="AI21" s="289"/>
      <c r="AJ21" s="289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89"/>
      <c r="AI22" s="289"/>
      <c r="AJ22" s="289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89"/>
      <c r="AI23" s="289"/>
      <c r="AJ23" s="289"/>
      <c r="AK23" s="89"/>
    </row>
  </sheetData>
  <sortState ref="B10:AG19">
    <sortCondition descending="1" ref="AG10"/>
  </sortState>
  <mergeCells count="55"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C5:E5"/>
    <mergeCell ref="F5:H5"/>
    <mergeCell ref="L5:N5"/>
    <mergeCell ref="C6:E6"/>
    <mergeCell ref="F6:H6"/>
    <mergeCell ref="L6:N6"/>
    <mergeCell ref="I5:K5"/>
    <mergeCell ref="I6:K6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AH19:AJ19"/>
    <mergeCell ref="AH20:AJ20"/>
    <mergeCell ref="F8:H8"/>
    <mergeCell ref="L8:N8"/>
    <mergeCell ref="I7:K7"/>
    <mergeCell ref="I8:K8"/>
    <mergeCell ref="AH11:AJ11"/>
  </mergeCells>
  <conditionalFormatting sqref="AK10:AK15 AK21:AK23">
    <cfRule type="cellIs" dxfId="191" priority="184" stopIfTrue="1" operator="equal">
      <formula>3</formula>
    </cfRule>
    <cfRule type="cellIs" dxfId="190" priority="185" stopIfTrue="1" operator="equal">
      <formula>2</formula>
    </cfRule>
    <cfRule type="cellIs" dxfId="189" priority="186" stopIfTrue="1" operator="equal">
      <formula>1</formula>
    </cfRule>
  </conditionalFormatting>
  <conditionalFormatting sqref="AK14">
    <cfRule type="cellIs" dxfId="188" priority="181" stopIfTrue="1" operator="equal">
      <formula>3</formula>
    </cfRule>
    <cfRule type="cellIs" dxfId="187" priority="182" stopIfTrue="1" operator="equal">
      <formula>2</formula>
    </cfRule>
    <cfRule type="cellIs" dxfId="186" priority="183" stopIfTrue="1" operator="equal">
      <formula>1</formula>
    </cfRule>
  </conditionalFormatting>
  <conditionalFormatting sqref="AK15">
    <cfRule type="cellIs" dxfId="185" priority="178" stopIfTrue="1" operator="equal">
      <formula>3</formula>
    </cfRule>
    <cfRule type="cellIs" dxfId="184" priority="179" stopIfTrue="1" operator="equal">
      <formula>2</formula>
    </cfRule>
    <cfRule type="cellIs" dxfId="183" priority="180" stopIfTrue="1" operator="equal">
      <formula>1</formula>
    </cfRule>
  </conditionalFormatting>
  <conditionalFormatting sqref="AK22">
    <cfRule type="cellIs" dxfId="182" priority="97" stopIfTrue="1" operator="equal">
      <formula>3</formula>
    </cfRule>
    <cfRule type="cellIs" dxfId="181" priority="98" stopIfTrue="1" operator="equal">
      <formula>2</formula>
    </cfRule>
    <cfRule type="cellIs" dxfId="180" priority="99" stopIfTrue="1" operator="equal">
      <formula>1</formula>
    </cfRule>
  </conditionalFormatting>
  <conditionalFormatting sqref="AK21">
    <cfRule type="cellIs" dxfId="179" priority="106" stopIfTrue="1" operator="equal">
      <formula>3</formula>
    </cfRule>
    <cfRule type="cellIs" dxfId="178" priority="107" stopIfTrue="1" operator="equal">
      <formula>2</formula>
    </cfRule>
    <cfRule type="cellIs" dxfId="177" priority="108" stopIfTrue="1" operator="equal">
      <formula>1</formula>
    </cfRule>
  </conditionalFormatting>
  <conditionalFormatting sqref="AK21">
    <cfRule type="cellIs" dxfId="176" priority="109" stopIfTrue="1" operator="equal">
      <formula>3</formula>
    </cfRule>
    <cfRule type="cellIs" dxfId="175" priority="110" stopIfTrue="1" operator="equal">
      <formula>2</formula>
    </cfRule>
    <cfRule type="cellIs" dxfId="174" priority="111" stopIfTrue="1" operator="equal">
      <formula>1</formula>
    </cfRule>
  </conditionalFormatting>
  <conditionalFormatting sqref="AK21">
    <cfRule type="cellIs" dxfId="173" priority="112" stopIfTrue="1" operator="equal">
      <formula>3</formula>
    </cfRule>
    <cfRule type="cellIs" dxfId="172" priority="113" stopIfTrue="1" operator="equal">
      <formula>2</formula>
    </cfRule>
    <cfRule type="cellIs" dxfId="171" priority="114" stopIfTrue="1" operator="equal">
      <formula>1</formula>
    </cfRule>
  </conditionalFormatting>
  <conditionalFormatting sqref="AK21">
    <cfRule type="cellIs" dxfId="170" priority="103" stopIfTrue="1" operator="equal">
      <formula>3</formula>
    </cfRule>
    <cfRule type="cellIs" dxfId="169" priority="104" stopIfTrue="1" operator="equal">
      <formula>2</formula>
    </cfRule>
    <cfRule type="cellIs" dxfId="168" priority="105" stopIfTrue="1" operator="equal">
      <formula>1</formula>
    </cfRule>
  </conditionalFormatting>
  <conditionalFormatting sqref="AK22">
    <cfRule type="cellIs" dxfId="167" priority="100" stopIfTrue="1" operator="equal">
      <formula>3</formula>
    </cfRule>
    <cfRule type="cellIs" dxfId="166" priority="101" stopIfTrue="1" operator="equal">
      <formula>2</formula>
    </cfRule>
    <cfRule type="cellIs" dxfId="165" priority="102" stopIfTrue="1" operator="equal">
      <formula>1</formula>
    </cfRule>
  </conditionalFormatting>
  <conditionalFormatting sqref="AK22">
    <cfRule type="cellIs" dxfId="164" priority="94" stopIfTrue="1" operator="equal">
      <formula>3</formula>
    </cfRule>
    <cfRule type="cellIs" dxfId="163" priority="95" stopIfTrue="1" operator="equal">
      <formula>2</formula>
    </cfRule>
    <cfRule type="cellIs" dxfId="162" priority="96" stopIfTrue="1" operator="equal">
      <formula>1</formula>
    </cfRule>
  </conditionalFormatting>
  <conditionalFormatting sqref="AK22">
    <cfRule type="cellIs" dxfId="161" priority="91" stopIfTrue="1" operator="equal">
      <formula>3</formula>
    </cfRule>
    <cfRule type="cellIs" dxfId="160" priority="92" stopIfTrue="1" operator="equal">
      <formula>2</formula>
    </cfRule>
    <cfRule type="cellIs" dxfId="159" priority="93" stopIfTrue="1" operator="equal">
      <formula>1</formula>
    </cfRule>
  </conditionalFormatting>
  <conditionalFormatting sqref="AK23">
    <cfRule type="cellIs" dxfId="158" priority="88" stopIfTrue="1" operator="equal">
      <formula>3</formula>
    </cfRule>
    <cfRule type="cellIs" dxfId="157" priority="89" stopIfTrue="1" operator="equal">
      <formula>2</formula>
    </cfRule>
    <cfRule type="cellIs" dxfId="156" priority="90" stopIfTrue="1" operator="equal">
      <formula>1</formula>
    </cfRule>
  </conditionalFormatting>
  <conditionalFormatting sqref="AK23">
    <cfRule type="cellIs" dxfId="155" priority="85" stopIfTrue="1" operator="equal">
      <formula>3</formula>
    </cfRule>
    <cfRule type="cellIs" dxfId="154" priority="86" stopIfTrue="1" operator="equal">
      <formula>2</formula>
    </cfRule>
    <cfRule type="cellIs" dxfId="153" priority="87" stopIfTrue="1" operator="equal">
      <formula>1</formula>
    </cfRule>
  </conditionalFormatting>
  <conditionalFormatting sqref="AK23">
    <cfRule type="cellIs" dxfId="152" priority="82" stopIfTrue="1" operator="equal">
      <formula>3</formula>
    </cfRule>
    <cfRule type="cellIs" dxfId="151" priority="83" stopIfTrue="1" operator="equal">
      <formula>2</formula>
    </cfRule>
    <cfRule type="cellIs" dxfId="150" priority="84" stopIfTrue="1" operator="equal">
      <formula>1</formula>
    </cfRule>
  </conditionalFormatting>
  <conditionalFormatting sqref="AK23">
    <cfRule type="cellIs" dxfId="149" priority="79" stopIfTrue="1" operator="equal">
      <formula>3</formula>
    </cfRule>
    <cfRule type="cellIs" dxfId="148" priority="80" stopIfTrue="1" operator="equal">
      <formula>2</formula>
    </cfRule>
    <cfRule type="cellIs" dxfId="147" priority="81" stopIfTrue="1" operator="equal">
      <formula>1</formula>
    </cfRule>
  </conditionalFormatting>
  <conditionalFormatting sqref="AK16">
    <cfRule type="cellIs" dxfId="146" priority="70" stopIfTrue="1" operator="equal">
      <formula>3</formula>
    </cfRule>
    <cfRule type="cellIs" dxfId="145" priority="71" stopIfTrue="1" operator="equal">
      <formula>2</formula>
    </cfRule>
    <cfRule type="cellIs" dxfId="144" priority="72" stopIfTrue="1" operator="equal">
      <formula>1</formula>
    </cfRule>
  </conditionalFormatting>
  <conditionalFormatting sqref="AK16">
    <cfRule type="cellIs" dxfId="143" priority="67" stopIfTrue="1" operator="equal">
      <formula>3</formula>
    </cfRule>
    <cfRule type="cellIs" dxfId="142" priority="68" stopIfTrue="1" operator="equal">
      <formula>2</formula>
    </cfRule>
    <cfRule type="cellIs" dxfId="141" priority="69" stopIfTrue="1" operator="equal">
      <formula>1</formula>
    </cfRule>
  </conditionalFormatting>
  <conditionalFormatting sqref="AK17">
    <cfRule type="cellIs" dxfId="140" priority="64" stopIfTrue="1" operator="equal">
      <formula>3</formula>
    </cfRule>
    <cfRule type="cellIs" dxfId="139" priority="65" stopIfTrue="1" operator="equal">
      <formula>2</formula>
    </cfRule>
    <cfRule type="cellIs" dxfId="138" priority="66" stopIfTrue="1" operator="equal">
      <formula>1</formula>
    </cfRule>
  </conditionalFormatting>
  <conditionalFormatting sqref="AK17">
    <cfRule type="cellIs" dxfId="137" priority="61" stopIfTrue="1" operator="equal">
      <formula>3</formula>
    </cfRule>
    <cfRule type="cellIs" dxfId="136" priority="62" stopIfTrue="1" operator="equal">
      <formula>2</formula>
    </cfRule>
    <cfRule type="cellIs" dxfId="135" priority="63" stopIfTrue="1" operator="equal">
      <formula>1</formula>
    </cfRule>
  </conditionalFormatting>
  <conditionalFormatting sqref="AK18">
    <cfRule type="cellIs" dxfId="134" priority="58" stopIfTrue="1" operator="equal">
      <formula>3</formula>
    </cfRule>
    <cfRule type="cellIs" dxfId="133" priority="59" stopIfTrue="1" operator="equal">
      <formula>2</formula>
    </cfRule>
    <cfRule type="cellIs" dxfId="132" priority="60" stopIfTrue="1" operator="equal">
      <formula>1</formula>
    </cfRule>
  </conditionalFormatting>
  <conditionalFormatting sqref="AK18">
    <cfRule type="cellIs" dxfId="131" priority="55" stopIfTrue="1" operator="equal">
      <formula>3</formula>
    </cfRule>
    <cfRule type="cellIs" dxfId="130" priority="56" stopIfTrue="1" operator="equal">
      <formula>2</formula>
    </cfRule>
    <cfRule type="cellIs" dxfId="129" priority="57" stopIfTrue="1" operator="equal">
      <formula>1</formula>
    </cfRule>
  </conditionalFormatting>
  <conditionalFormatting sqref="AK19">
    <cfRule type="cellIs" dxfId="128" priority="52" stopIfTrue="1" operator="equal">
      <formula>3</formula>
    </cfRule>
    <cfRule type="cellIs" dxfId="127" priority="53" stopIfTrue="1" operator="equal">
      <formula>2</formula>
    </cfRule>
    <cfRule type="cellIs" dxfId="126" priority="54" stopIfTrue="1" operator="equal">
      <formula>1</formula>
    </cfRule>
  </conditionalFormatting>
  <conditionalFormatting sqref="AK19">
    <cfRule type="cellIs" dxfId="125" priority="49" stopIfTrue="1" operator="equal">
      <formula>3</formula>
    </cfRule>
    <cfRule type="cellIs" dxfId="124" priority="50" stopIfTrue="1" operator="equal">
      <formula>2</formula>
    </cfRule>
    <cfRule type="cellIs" dxfId="123" priority="51" stopIfTrue="1" operator="equal">
      <formula>1</formula>
    </cfRule>
  </conditionalFormatting>
  <conditionalFormatting sqref="AK20">
    <cfRule type="cellIs" dxfId="122" priority="46" stopIfTrue="1" operator="equal">
      <formula>3</formula>
    </cfRule>
    <cfRule type="cellIs" dxfId="121" priority="47" stopIfTrue="1" operator="equal">
      <formula>2</formula>
    </cfRule>
    <cfRule type="cellIs" dxfId="120" priority="48" stopIfTrue="1" operator="equal">
      <formula>1</formula>
    </cfRule>
  </conditionalFormatting>
  <conditionalFormatting sqref="AK20">
    <cfRule type="cellIs" dxfId="119" priority="43" stopIfTrue="1" operator="equal">
      <formula>3</formula>
    </cfRule>
    <cfRule type="cellIs" dxfId="118" priority="44" stopIfTrue="1" operator="equal">
      <formula>2</formula>
    </cfRule>
    <cfRule type="cellIs" dxfId="117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zoomScale="94" zoomScaleNormal="55" workbookViewId="0">
      <selection activeCell="BO13" sqref="BO13:BQ13"/>
    </sheetView>
  </sheetViews>
  <sheetFormatPr defaultRowHeight="15" x14ac:dyDescent="0.25"/>
  <cols>
    <col min="1" max="1" width="4.28515625" customWidth="1"/>
    <col min="2" max="2" width="59.7109375" bestFit="1" customWidth="1"/>
    <col min="3" max="5" width="6.42578125" customWidth="1"/>
    <col min="6" max="8" width="6.42578125" hidden="1" customWidth="1"/>
    <col min="9" max="11" width="6.42578125" customWidth="1"/>
    <col min="12" max="20" width="7.140625" customWidth="1"/>
    <col min="21" max="23" width="7.140625" hidden="1" customWidth="1"/>
    <col min="24" max="35" width="7.140625" customWidth="1"/>
    <col min="36" max="37" width="5.85546875" customWidth="1"/>
    <col min="38" max="38" width="9.140625" customWidth="1"/>
    <col min="39" max="47" width="7.140625" customWidth="1"/>
    <col min="48" max="50" width="7.140625" hidden="1" customWidth="1"/>
    <col min="51" max="65" width="9.140625" hidden="1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3" t="s">
        <v>4</v>
      </c>
      <c r="C5" s="245" t="s">
        <v>66</v>
      </c>
      <c r="D5" s="246"/>
      <c r="E5" s="247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132</v>
      </c>
      <c r="P5" s="246"/>
      <c r="Q5" s="248"/>
      <c r="R5" s="245" t="s">
        <v>131</v>
      </c>
      <c r="S5" s="246"/>
      <c r="T5" s="248"/>
      <c r="U5" s="245" t="s">
        <v>145</v>
      </c>
      <c r="V5" s="246"/>
      <c r="W5" s="248"/>
      <c r="X5" s="245" t="s">
        <v>65</v>
      </c>
      <c r="Y5" s="246"/>
      <c r="Z5" s="247"/>
      <c r="AA5" s="245" t="s">
        <v>71</v>
      </c>
      <c r="AB5" s="246"/>
      <c r="AC5" s="247"/>
      <c r="AD5" s="245" t="s">
        <v>72</v>
      </c>
      <c r="AE5" s="246"/>
      <c r="AF5" s="247"/>
      <c r="AG5" s="245" t="s">
        <v>136</v>
      </c>
      <c r="AH5" s="246"/>
      <c r="AI5" s="248"/>
      <c r="AJ5" s="245" t="s">
        <v>112</v>
      </c>
      <c r="AK5" s="246"/>
      <c r="AL5" s="248"/>
      <c r="AM5" s="245" t="s">
        <v>113</v>
      </c>
      <c r="AN5" s="246"/>
      <c r="AO5" s="248"/>
      <c r="AP5" s="245" t="s">
        <v>142</v>
      </c>
      <c r="AQ5" s="246"/>
      <c r="AR5" s="247"/>
      <c r="AS5" s="245" t="s">
        <v>143</v>
      </c>
      <c r="AT5" s="246"/>
      <c r="AU5" s="247"/>
      <c r="AV5" s="245"/>
      <c r="AW5" s="246"/>
      <c r="AX5" s="248"/>
      <c r="AY5" s="258"/>
      <c r="AZ5" s="259"/>
      <c r="BA5" s="260"/>
      <c r="BB5" s="258"/>
      <c r="BC5" s="259"/>
      <c r="BD5" s="260"/>
      <c r="BE5" s="258"/>
      <c r="BF5" s="259"/>
      <c r="BG5" s="260"/>
      <c r="BH5" s="245"/>
      <c r="BI5" s="246"/>
      <c r="BJ5" s="248"/>
      <c r="BK5" s="245"/>
      <c r="BL5" s="246"/>
      <c r="BM5" s="248"/>
    </row>
    <row r="6" spans="1:70" ht="15.75" thickBot="1" x14ac:dyDescent="0.3">
      <c r="A6" s="1"/>
      <c r="B6" s="41" t="s">
        <v>1</v>
      </c>
      <c r="C6" s="255">
        <v>124</v>
      </c>
      <c r="D6" s="256"/>
      <c r="E6" s="248"/>
      <c r="F6" s="252"/>
      <c r="G6" s="253"/>
      <c r="H6" s="254"/>
      <c r="I6" s="255">
        <v>268</v>
      </c>
      <c r="J6" s="256"/>
      <c r="K6" s="257"/>
      <c r="L6" s="255">
        <v>147</v>
      </c>
      <c r="M6" s="256"/>
      <c r="N6" s="257"/>
      <c r="O6" s="255">
        <v>398</v>
      </c>
      <c r="P6" s="256"/>
      <c r="Q6" s="248"/>
      <c r="R6" s="255">
        <v>307</v>
      </c>
      <c r="S6" s="256"/>
      <c r="T6" s="248"/>
      <c r="U6" s="255"/>
      <c r="V6" s="256"/>
      <c r="W6" s="248"/>
      <c r="X6" s="255">
        <v>40</v>
      </c>
      <c r="Y6" s="256"/>
      <c r="Z6" s="248"/>
      <c r="AA6" s="255">
        <v>11</v>
      </c>
      <c r="AB6" s="256"/>
      <c r="AC6" s="248"/>
      <c r="AD6" s="255">
        <v>13</v>
      </c>
      <c r="AE6" s="256"/>
      <c r="AF6" s="248"/>
      <c r="AG6" s="255">
        <v>8</v>
      </c>
      <c r="AH6" s="256"/>
      <c r="AI6" s="248"/>
      <c r="AJ6" s="255">
        <v>80</v>
      </c>
      <c r="AK6" s="256"/>
      <c r="AL6" s="248"/>
      <c r="AM6" s="255">
        <v>186</v>
      </c>
      <c r="AN6" s="256"/>
      <c r="AO6" s="248"/>
      <c r="AP6" s="261">
        <v>117</v>
      </c>
      <c r="AQ6" s="262"/>
      <c r="AR6" s="260"/>
      <c r="AS6" s="261">
        <v>30</v>
      </c>
      <c r="AT6" s="262"/>
      <c r="AU6" s="285"/>
      <c r="AV6" s="261"/>
      <c r="AW6" s="262"/>
      <c r="AX6" s="260"/>
      <c r="AY6" s="261"/>
      <c r="AZ6" s="262"/>
      <c r="BA6" s="260"/>
      <c r="BB6" s="261"/>
      <c r="BC6" s="262"/>
      <c r="BD6" s="260"/>
      <c r="BE6" s="261"/>
      <c r="BF6" s="262"/>
      <c r="BG6" s="260"/>
      <c r="BH6" s="255"/>
      <c r="BI6" s="256"/>
      <c r="BJ6" s="248"/>
      <c r="BK6" s="255"/>
      <c r="BL6" s="256"/>
      <c r="BM6" s="248"/>
    </row>
    <row r="7" spans="1:70" ht="15.75" thickBot="1" x14ac:dyDescent="0.3">
      <c r="A7" s="1"/>
      <c r="B7" s="41" t="s">
        <v>5</v>
      </c>
      <c r="C7" s="263">
        <v>5</v>
      </c>
      <c r="D7" s="264"/>
      <c r="E7" s="265"/>
      <c r="F7" s="266"/>
      <c r="G7" s="267"/>
      <c r="H7" s="268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>
        <v>7</v>
      </c>
      <c r="S7" s="264"/>
      <c r="T7" s="265"/>
      <c r="U7" s="263"/>
      <c r="V7" s="264"/>
      <c r="W7" s="265"/>
      <c r="X7" s="263">
        <v>4</v>
      </c>
      <c r="Y7" s="264"/>
      <c r="Z7" s="265"/>
      <c r="AA7" s="263">
        <v>2</v>
      </c>
      <c r="AB7" s="264"/>
      <c r="AC7" s="265"/>
      <c r="AD7" s="263">
        <v>2</v>
      </c>
      <c r="AE7" s="264"/>
      <c r="AF7" s="265"/>
      <c r="AG7" s="263">
        <v>2</v>
      </c>
      <c r="AH7" s="264"/>
      <c r="AI7" s="265"/>
      <c r="AJ7" s="263">
        <v>5</v>
      </c>
      <c r="AK7" s="264"/>
      <c r="AL7" s="265"/>
      <c r="AM7" s="263">
        <v>6</v>
      </c>
      <c r="AN7" s="264"/>
      <c r="AO7" s="265"/>
      <c r="AP7" s="270">
        <v>5</v>
      </c>
      <c r="AQ7" s="271"/>
      <c r="AR7" s="272"/>
      <c r="AS7" s="270">
        <v>3</v>
      </c>
      <c r="AT7" s="271"/>
      <c r="AU7" s="288"/>
      <c r="AV7" s="270"/>
      <c r="AW7" s="271"/>
      <c r="AX7" s="272"/>
      <c r="AY7" s="270"/>
      <c r="AZ7" s="271"/>
      <c r="BA7" s="272"/>
      <c r="BB7" s="270"/>
      <c r="BC7" s="271"/>
      <c r="BD7" s="272"/>
      <c r="BE7" s="270"/>
      <c r="BF7" s="271"/>
      <c r="BG7" s="272"/>
      <c r="BH7" s="263"/>
      <c r="BI7" s="264"/>
      <c r="BJ7" s="265"/>
      <c r="BK7" s="263"/>
      <c r="BL7" s="264"/>
      <c r="BM7" s="265"/>
    </row>
    <row r="8" spans="1:70" ht="15.75" customHeight="1" thickBot="1" x14ac:dyDescent="0.3">
      <c r="A8" s="1"/>
      <c r="B8" s="41" t="s">
        <v>0</v>
      </c>
      <c r="C8" s="255">
        <v>1.8</v>
      </c>
      <c r="D8" s="256"/>
      <c r="E8" s="248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1.8</v>
      </c>
      <c r="V8" s="262"/>
      <c r="W8" s="260"/>
      <c r="X8" s="261">
        <v>1.6</v>
      </c>
      <c r="Y8" s="262"/>
      <c r="Z8" s="260"/>
      <c r="AA8" s="261">
        <v>1.4</v>
      </c>
      <c r="AB8" s="262"/>
      <c r="AC8" s="260"/>
      <c r="AD8" s="255">
        <v>1.4</v>
      </c>
      <c r="AE8" s="256"/>
      <c r="AF8" s="248"/>
      <c r="AG8" s="255">
        <v>1.2</v>
      </c>
      <c r="AH8" s="256"/>
      <c r="AI8" s="248"/>
      <c r="AJ8" s="261">
        <v>1.6</v>
      </c>
      <c r="AK8" s="262"/>
      <c r="AL8" s="260"/>
      <c r="AM8" s="261">
        <v>1.6</v>
      </c>
      <c r="AN8" s="262"/>
      <c r="AO8" s="260"/>
      <c r="AP8" s="261">
        <v>1.6</v>
      </c>
      <c r="AQ8" s="262"/>
      <c r="AR8" s="260"/>
      <c r="AS8" s="261">
        <v>1</v>
      </c>
      <c r="AT8" s="262"/>
      <c r="AU8" s="285"/>
      <c r="AV8" s="261"/>
      <c r="AW8" s="262"/>
      <c r="AX8" s="285"/>
      <c r="AY8" s="261"/>
      <c r="AZ8" s="262"/>
      <c r="BA8" s="260"/>
      <c r="BB8" s="261"/>
      <c r="BC8" s="262"/>
      <c r="BD8" s="260"/>
      <c r="BE8" s="261"/>
      <c r="BF8" s="262"/>
      <c r="BG8" s="260"/>
      <c r="BH8" s="255"/>
      <c r="BI8" s="256"/>
      <c r="BJ8" s="248"/>
      <c r="BK8" s="255"/>
      <c r="BL8" s="256"/>
      <c r="BM8" s="248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57" t="s">
        <v>7</v>
      </c>
      <c r="BO9" s="297" t="s">
        <v>8</v>
      </c>
      <c r="BP9" s="297"/>
      <c r="BQ9" s="297"/>
      <c r="BR9" s="160" t="s">
        <v>9</v>
      </c>
    </row>
    <row r="10" spans="1:70" ht="15.75" thickBot="1" x14ac:dyDescent="0.3">
      <c r="A10" s="30">
        <f t="shared" ref="A10:A25" si="0">A9+1</f>
        <v>1</v>
      </c>
      <c r="B10" s="126" t="s">
        <v>75</v>
      </c>
      <c r="C10" s="12"/>
      <c r="D10" s="154">
        <f ca="1">IF(C10&gt;0,(INDIRECT(ADDRESS(C10,$C$7,,,"ТаблицаСоответствия"))+E10)*$C$8,0)</f>
        <v>0</v>
      </c>
      <c r="E10" s="9"/>
      <c r="F10" s="12"/>
      <c r="G10" s="32">
        <f ca="1">IF(F10&gt;0,ROUND((INDIRECT(ADDRESS(F10,$F$7,,,"ТаблицаСоответствия"))+H10)*$F$8,0),)</f>
        <v>0</v>
      </c>
      <c r="H10" s="9"/>
      <c r="I10" s="12">
        <v>112</v>
      </c>
      <c r="J10" s="171">
        <f ca="1">IF(I10&gt;0,(INDIRECT(ADDRESS(I10,$I$7,,,"ТаблицаСоответствия"))+K10)*$I$8,0)</f>
        <v>61.2</v>
      </c>
      <c r="K10" s="9"/>
      <c r="L10" s="12">
        <v>62</v>
      </c>
      <c r="M10" s="171">
        <f ca="1">IF(L10&gt;0,(INDIRECT(ADDRESS(L10,$L$7,,,"ТаблицаСоответствия"))+N10)*$L$8,0)</f>
        <v>54</v>
      </c>
      <c r="N10" s="9"/>
      <c r="O10" s="12"/>
      <c r="P10" s="9">
        <f ca="1">IF(O10&gt;0,ROUND((INDIRECT(ADDRESS(O10,$O$7,,,"ТаблицаСоответствия"))+Q10)*$O$8,0),)</f>
        <v>0</v>
      </c>
      <c r="Q10" s="9"/>
      <c r="R10" s="12"/>
      <c r="S10" s="32">
        <f ca="1">IF(R10&gt;0,ROUND((INDIRECT(ADDRESS(R10,$R$7,,,"ТаблицаСоответствия"))+T10)*$R$8,0),)</f>
        <v>0</v>
      </c>
      <c r="T10" s="9"/>
      <c r="U10" s="12"/>
      <c r="V10" s="171">
        <f ca="1">IF(U10&gt;0,(INDIRECT(ADDRESS(U10,$U$7,,,"ТаблицаСоответствия"))+W10)*$U$8,0)</f>
        <v>0</v>
      </c>
      <c r="W10" s="9"/>
      <c r="X10" s="12">
        <v>18</v>
      </c>
      <c r="Y10" s="171">
        <f ca="1">IF(X10&gt;0,(INDIRECT(ADDRESS(X10,$X$7,,,"ТаблицаСоответствия"))+Z10)*$X$8,0)</f>
        <v>41.6</v>
      </c>
      <c r="Z10" s="9"/>
      <c r="AA10" s="12">
        <v>1</v>
      </c>
      <c r="AB10" s="171">
        <f ca="1">IF(AA10&gt;0,(INDIRECT(ADDRESS(AA10,$AA$7,,,"ТаблицаСоответствия"))+AC10)*$AA$8,0)</f>
        <v>47.599999999999994</v>
      </c>
      <c r="AC10" s="9"/>
      <c r="AD10" s="12">
        <v>2</v>
      </c>
      <c r="AE10" s="171">
        <f ca="1">IF(AD10&gt;0,(INDIRECT(ADDRESS(AD10,$AD$7,,,"ТаблицаСоответствия"))+AF10)*$AD$8,0)</f>
        <v>42</v>
      </c>
      <c r="AF10" s="9"/>
      <c r="AG10" s="12"/>
      <c r="AH10" s="154">
        <f ca="1">IF(AG10&gt;0,(INDIRECT(ADDRESS(AG10,$AG$7,,,"ТаблицаСоответствия"))+AI10)*$AG$8,0)</f>
        <v>0</v>
      </c>
      <c r="AI10" s="32"/>
      <c r="AJ10" s="12">
        <v>6</v>
      </c>
      <c r="AK10" s="9">
        <f ca="1">IF(AJ10&gt;0,ROUND((INDIRECT(ADDRESS(AJ10,$AJ$7,,,"ТаблицаСоответствия"))+AL10)*$AJ$8,0),)</f>
        <v>144</v>
      </c>
      <c r="AL10" s="9"/>
      <c r="AM10" s="12">
        <v>29</v>
      </c>
      <c r="AN10" s="171">
        <f ca="1">IF(AM10&gt;0,(INDIRECT(ADDRESS(AM10,$AM$7,,,"ТаблицаСоответствия"))+AO10)*$AM$8,0)</f>
        <v>86.4</v>
      </c>
      <c r="AO10" s="9"/>
      <c r="AP10" s="12"/>
      <c r="AQ10" s="9">
        <f ca="1">IF(AP10&gt;0,ROUND((INDIRECT(ADDRESS(AP10,$AP$7,,,"ТаблицаСоответствия"))+AR10)*$AP$8,0),)</f>
        <v>0</v>
      </c>
      <c r="AR10" s="9"/>
      <c r="AS10" s="12"/>
      <c r="AT10" s="9">
        <f ca="1">IF(AS10&gt;0,ROUND((INDIRECT(ADDRESS(AS10,$AS$7,,,"ТаблицаСоответствия"))+AU10)*$AS$8,0),)</f>
        <v>0</v>
      </c>
      <c r="AU10" s="9"/>
      <c r="AV10" s="12"/>
      <c r="AW10" s="9">
        <f ca="1">IF(AV10&gt;0,ROUND((INDIRECT(ADDRESS(AV10,$AV$7,,,"ТаблицаСоответствия"))+AX10)*$AV$8,0),)</f>
        <v>0</v>
      </c>
      <c r="AX10" s="9"/>
      <c r="AY10" s="12"/>
      <c r="AZ10" s="9">
        <f ca="1">IF(AY10&gt;0,ROUND((INDIRECT(ADDRESS(AY10,$AY$7,,,"ТаблицаСоответствия"))+BA10)*$AY$8,0),)</f>
        <v>0</v>
      </c>
      <c r="BA10" s="9"/>
      <c r="BB10" s="12"/>
      <c r="BC10" s="9">
        <f ca="1">IF(BB10&gt;0,ROUND((INDIRECT(ADDRESS(BB10,$BB$7,,,"ТаблицаСоответствия"))+BD10)*$BB$8,0),)</f>
        <v>0</v>
      </c>
      <c r="BD10" s="9"/>
      <c r="BE10" s="12"/>
      <c r="BF10" s="9">
        <f ca="1">IF(BE10&gt;0,ROUND((INDIRECT(ADDRESS(BE10,$BE$7,,,"ТаблицаСоответствия"))+BG10)*$BE$8,0),)</f>
        <v>0</v>
      </c>
      <c r="BG10" s="9"/>
      <c r="BH10" s="12"/>
      <c r="BI10" s="32">
        <f ca="1">IF(BH10&gt;0,ROUND((INDIRECT(ADDRESS(BH10,$BH$7,,,"ТаблицаСоответствия"))+BJ10)*$BH$8,0),)</f>
        <v>0</v>
      </c>
      <c r="BJ10" s="32"/>
      <c r="BK10" s="12"/>
      <c r="BL10" s="32">
        <f ca="1">IF(BK10&gt;0,ROUND((INDIRECT(ADDRESS(BK10,$BK$7,,,"ТаблицаСоответствия"))+BM10)*$BK$8,0),)</f>
        <v>0</v>
      </c>
      <c r="BM10" s="158"/>
      <c r="BN10" s="170">
        <f ca="1">SUM(BL10,BC10,BF10,AZ10,AN10,AQ10,AK10,AE10,D10,G10,J10,M10,P10,S10,V10,Y10,AB10,AW10,BI10,AH10,AT10)</f>
        <v>476.79999999999995</v>
      </c>
      <c r="BO10" s="287" t="str">
        <f t="shared" ref="BO10:BO24" si="1">B10</f>
        <v>Алещенко Матвей - Беляева Василиса</v>
      </c>
      <c r="BP10" s="287"/>
      <c r="BQ10" s="287"/>
      <c r="BR10" s="103">
        <f ca="1">IF(BN10&gt;0,RANK(BN10,$BN$10:$BN$25),0)</f>
        <v>1</v>
      </c>
    </row>
    <row r="11" spans="1:70" ht="15.75" thickBot="1" x14ac:dyDescent="0.3">
      <c r="A11" s="30">
        <f t="shared" si="0"/>
        <v>2</v>
      </c>
      <c r="B11" s="36" t="s">
        <v>34</v>
      </c>
      <c r="C11" s="12"/>
      <c r="D11" s="154">
        <f ca="1">IF(C11&gt;0,(INDIRECT(ADDRESS(C11,$C$7,,,"ТаблицаСоответствия"))+E11)*$C$8,0)</f>
        <v>0</v>
      </c>
      <c r="E11" s="32"/>
      <c r="F11" s="12"/>
      <c r="G11" s="32">
        <f ca="1">IF(F11&gt;0,ROUND((INDIRECT(ADDRESS(F11,$F$7,,,"ТаблицаСоответствия"))+H11)*$F$8,0),)</f>
        <v>0</v>
      </c>
      <c r="H11" s="32"/>
      <c r="I11" s="12">
        <v>171</v>
      </c>
      <c r="J11" s="171">
        <f ca="1">IF(I11&gt;0,(INDIRECT(ADDRESS(I11,$I$7,,,"ТаблицаСоответствия"))+K11)*$I$8,0)</f>
        <v>32.4</v>
      </c>
      <c r="K11" s="32"/>
      <c r="L11" s="12">
        <v>47</v>
      </c>
      <c r="M11" s="171">
        <f ca="1">IF(L11&gt;0,(INDIRECT(ADDRESS(L11,$L$7,,,"ТаблицаСоответствия"))+N11)*$L$8,0)</f>
        <v>68.400000000000006</v>
      </c>
      <c r="N11" s="32"/>
      <c r="O11" s="12">
        <v>51</v>
      </c>
      <c r="P11" s="32">
        <f ca="1">IF(O11&gt;0,ROUND((INDIRECT(ADDRESS(O11,$O$7,,,"ТаблицаСоответствия"))+Q11)*$O$8,0),)</f>
        <v>104</v>
      </c>
      <c r="Q11" s="32"/>
      <c r="R11" s="12">
        <v>74</v>
      </c>
      <c r="S11" s="32">
        <f ca="1">IF(R11&gt;0,ROUND((INDIRECT(ADDRESS(R11,$R$7,,,"ТаблицаСоответствия"))+T11)*$R$8,0),)</f>
        <v>83</v>
      </c>
      <c r="T11" s="32"/>
      <c r="U11" s="12"/>
      <c r="V11" s="171">
        <f ca="1">IF(U11&gt;0,(INDIRECT(ADDRESS(U11,$U$7,,,"ТаблицаСоответствия"))+W11)*$U$8,0)</f>
        <v>0</v>
      </c>
      <c r="W11" s="32"/>
      <c r="X11" s="12">
        <v>22</v>
      </c>
      <c r="Y11" s="171">
        <f ca="1">IF(X11&gt;0,(INDIRECT(ADDRESS(X11,$X$7,,,"ТаблицаСоответствия"))+Z11)*$X$8,0)</f>
        <v>28.8</v>
      </c>
      <c r="Z11" s="32"/>
      <c r="AA11" s="12">
        <v>2</v>
      </c>
      <c r="AB11" s="171">
        <f ca="1">IF(AA11&gt;0,(INDIRECT(ADDRESS(AA11,$AA$7,,,"ТаблицаСоответствия"))+AC11)*$AA$8,0)</f>
        <v>42</v>
      </c>
      <c r="AC11" s="32"/>
      <c r="AD11" s="12">
        <v>3</v>
      </c>
      <c r="AE11" s="171">
        <f ca="1">IF(AD11&gt;0,(INDIRECT(ADDRESS(AD11,$AD$7,,,"ТаблицаСоответствия"))+AF11)*$AD$8,0)</f>
        <v>36.4</v>
      </c>
      <c r="AF11" s="32"/>
      <c r="AG11" s="12">
        <v>1</v>
      </c>
      <c r="AH11" s="154">
        <f ca="1">IF(AG11&gt;0,(INDIRECT(ADDRESS(AG11,$AG$7,,,"ТаблицаСоответствия"))+AI11)*$AG$8,0)</f>
        <v>40.799999999999997</v>
      </c>
      <c r="AI11" s="32"/>
      <c r="AJ11" s="12"/>
      <c r="AK11" s="32">
        <f ca="1">IF(AJ11&gt;0,ROUND((INDIRECT(ADDRESS(AJ11,$AJ$7,,,"ТаблицаСоответствия"))+AL11)*$AJ$8,0),)</f>
        <v>0</v>
      </c>
      <c r="AL11" s="32"/>
      <c r="AM11" s="12"/>
      <c r="AN11" s="171">
        <f ca="1">IF(AM11&gt;0,(INDIRECT(ADDRESS(AM11,$AM$7,,,"ТаблицаСоответствия"))+AO11)*$AM$8,0)</f>
        <v>0</v>
      </c>
      <c r="AO11" s="32"/>
      <c r="AP11" s="12"/>
      <c r="AQ11" s="32">
        <f ca="1">IF(AP11&gt;0,ROUND((INDIRECT(ADDRESS(AP11,$AP$7,,,"ТаблицаСоответствия"))+AR11)*$AP$8,0),)</f>
        <v>0</v>
      </c>
      <c r="AR11" s="32"/>
      <c r="AS11" s="12"/>
      <c r="AT11" s="9">
        <f ca="1">IF(AS11&gt;0,ROUND((INDIRECT(ADDRESS(AS11,$AS$7,,,"ТаблицаСоответствия"))+AU11)*$AS$8,0),)</f>
        <v>0</v>
      </c>
      <c r="AU11" s="32"/>
      <c r="AV11" s="12"/>
      <c r="AW11" s="9">
        <f ca="1">IF(AV11&gt;0,ROUND((INDIRECT(ADDRESS(AV11,$AV$7,,,"ТаблицаСоответствия"))+AX11)*$AV$8,0),)</f>
        <v>0</v>
      </c>
      <c r="AX11" s="32"/>
      <c r="AY11" s="12"/>
      <c r="AZ11" s="32">
        <f ca="1">IF(AY11&gt;0,ROUND((INDIRECT(ADDRESS(AY11,$AY$7,,,"ТаблицаСоответствия"))+BA11)*$AY$8,0),)</f>
        <v>0</v>
      </c>
      <c r="BA11" s="32"/>
      <c r="BB11" s="12"/>
      <c r="BC11" s="32">
        <f ca="1">IF(BB11&gt;0,ROUND((INDIRECT(ADDRESS(BB11,$BB$7,,,"ТаблицаСоответствия"))+BD11)*$BB$8,0),)</f>
        <v>0</v>
      </c>
      <c r="BD11" s="32"/>
      <c r="BE11" s="12"/>
      <c r="BF11" s="32">
        <f ca="1">IF(BE11&gt;0,ROUND((INDIRECT(ADDRESS(BE11,$BE$7,,,"ТаблицаСоответствия"))+BG11)*$BE$8,0),)</f>
        <v>0</v>
      </c>
      <c r="BG11" s="32"/>
      <c r="BH11" s="12"/>
      <c r="BI11" s="32">
        <f ca="1">IF(BH11&gt;0,ROUND((INDIRECT(ADDRESS(BH11,$BH$7,,,"ТаблицаСоответствия"))+BJ11)*$BH$8,0),)</f>
        <v>0</v>
      </c>
      <c r="BJ11" s="32"/>
      <c r="BK11" s="12"/>
      <c r="BL11" s="32">
        <f ca="1">IF(BK11&gt;0,ROUND((INDIRECT(ADDRESS(BK11,$BK$7,,,"ТаблицаСоответствия"))+BM11)*$BK$8,0),)</f>
        <v>0</v>
      </c>
      <c r="BM11" s="158"/>
      <c r="BN11" s="170">
        <f ca="1">SUM(BL11,BC11,BF11,AZ11,AN11,AQ11,AK11,AE11,D11,G11,J11,M11,P11,S11,V11,Y11,AB11,AW11,BI11,AH11,AT11)</f>
        <v>435.8</v>
      </c>
      <c r="BO11" s="287" t="str">
        <f t="shared" si="1"/>
        <v>Никулин Александр - Сулейманова Алина</v>
      </c>
      <c r="BP11" s="287"/>
      <c r="BQ11" s="287"/>
      <c r="BR11" s="103">
        <f t="shared" ref="BR11:BR25" ca="1" si="2">IF(BN11&gt;0,RANK(BN11,$BN$10:$BN$25),0)</f>
        <v>2</v>
      </c>
    </row>
    <row r="12" spans="1:70" s="34" customFormat="1" ht="15.75" thickBot="1" x14ac:dyDescent="0.3">
      <c r="A12" s="30">
        <f t="shared" si="0"/>
        <v>3</v>
      </c>
      <c r="B12" s="233" t="s">
        <v>123</v>
      </c>
      <c r="C12" s="12"/>
      <c r="D12" s="154">
        <f ca="1">IF(C12&gt;0,(INDIRECT(ADDRESS(C12,$C$7,,,"ТаблицаСоответствия"))+E12)*$C$8,0)</f>
        <v>0</v>
      </c>
      <c r="E12" s="9"/>
      <c r="F12" s="12"/>
      <c r="G12" s="32">
        <f ca="1">IF(F12&gt;0,ROUND((INDIRECT(ADDRESS(F12,$F$7,,,"ТаблицаСоответствия"))+H12)*$F$8,0),)</f>
        <v>0</v>
      </c>
      <c r="H12" s="32"/>
      <c r="I12" s="12"/>
      <c r="J12" s="171">
        <f ca="1">IF(I12&gt;0,(INDIRECT(ADDRESS(I12,$I$7,,,"ТаблицаСоответствия"))+K12)*$I$8,0)</f>
        <v>0</v>
      </c>
      <c r="K12" s="32"/>
      <c r="L12" s="12">
        <v>24</v>
      </c>
      <c r="M12" s="171">
        <f ca="1">IF(L12&gt;0,(INDIRECT(ADDRESS(L12,$L$7,,,"ТаблицаСоответствия"))+N12)*$L$8,0)</f>
        <v>111.60000000000001</v>
      </c>
      <c r="N12" s="32"/>
      <c r="O12" s="12"/>
      <c r="P12" s="32">
        <f ca="1">IF(O12&gt;0,ROUND((INDIRECT(ADDRESS(O12,$O$7,,,"ТаблицаСоответствия"))+Q12)*$O$8,0),)</f>
        <v>0</v>
      </c>
      <c r="Q12" s="32"/>
      <c r="R12" s="12"/>
      <c r="S12" s="32">
        <f ca="1">IF(R12&gt;0,ROUND((INDIRECT(ADDRESS(R12,$R$7,,,"ТаблицаСоответствия"))+T12)*$R$8,0),)</f>
        <v>0</v>
      </c>
      <c r="T12" s="32"/>
      <c r="U12" s="12"/>
      <c r="V12" s="171">
        <f ca="1">IF(U12&gt;0,(INDIRECT(ADDRESS(U12,$U$7,,,"ТаблицаСоответствия"))+W12)*$U$8,0)</f>
        <v>0</v>
      </c>
      <c r="W12" s="32"/>
      <c r="X12" s="12"/>
      <c r="Y12" s="171">
        <f ca="1">IF(X12&gt;0,(INDIRECT(ADDRESS(X12,$X$7,,,"ТаблицаСоответствия"))+Z12)*$X$8,0)</f>
        <v>0</v>
      </c>
      <c r="Z12" s="32"/>
      <c r="AA12" s="12"/>
      <c r="AB12" s="171">
        <f ca="1">IF(AA12&gt;0,(INDIRECT(ADDRESS(AA12,$AA$7,,,"ТаблицаСоответствия"))+AC12)*$AA$8,0)</f>
        <v>0</v>
      </c>
      <c r="AC12" s="32"/>
      <c r="AD12" s="12"/>
      <c r="AE12" s="171">
        <f ca="1">IF(AD12&gt;0,(INDIRECT(ADDRESS(AD12,$AD$7,,,"ТаблицаСоответствия"))+AF12)*$AD$8,0)</f>
        <v>0</v>
      </c>
      <c r="AF12" s="32"/>
      <c r="AG12" s="12"/>
      <c r="AH12" s="154">
        <f ca="1">IF(AG12&gt;0,(INDIRECT(ADDRESS(AG12,$AG$7,,,"ТаблицаСоответствия"))+AI12)*$AG$8,0)</f>
        <v>0</v>
      </c>
      <c r="AI12" s="32"/>
      <c r="AJ12" s="12"/>
      <c r="AK12" s="32">
        <f ca="1">IF(AJ12&gt;0,ROUND((INDIRECT(ADDRESS(AJ12,$AJ$7,,,"ТаблицаСоответствия"))+AL12)*$AJ$8,0),)</f>
        <v>0</v>
      </c>
      <c r="AL12" s="32"/>
      <c r="AM12" s="12"/>
      <c r="AN12" s="171">
        <f ca="1">IF(AM12&gt;0,(INDIRECT(ADDRESS(AM12,$AM$7,,,"ТаблицаСоответствия"))+AO12)*$AM$8,0)</f>
        <v>0</v>
      </c>
      <c r="AO12" s="32"/>
      <c r="AP12" s="12">
        <v>12</v>
      </c>
      <c r="AQ12" s="32">
        <f ca="1">IF(AP12&gt;0,ROUND((INDIRECT(ADDRESS(AP12,$AP$7,,,"ТаблицаСоответствия"))+AR12)*$AP$8,0),)</f>
        <v>99</v>
      </c>
      <c r="AR12" s="32"/>
      <c r="AS12" s="12">
        <v>2</v>
      </c>
      <c r="AT12" s="9">
        <f ca="1">IF(AS12&gt;0,ROUND((INDIRECT(ADDRESS(AS12,$AS$7,,,"ТаблицаСоответствия"))+AU12)*$AS$8,0),)</f>
        <v>54</v>
      </c>
      <c r="AU12" s="32"/>
      <c r="AV12" s="12"/>
      <c r="AW12" s="9">
        <f ca="1">IF(AV12&gt;0,ROUND((INDIRECT(ADDRESS(AV12,$AV$7,,,"ТаблицаСоответствия"))+AX12)*$AV$8,0),)</f>
        <v>0</v>
      </c>
      <c r="AX12" s="32"/>
      <c r="AY12" s="12"/>
      <c r="AZ12" s="32">
        <f ca="1">IF(AY12&gt;0,ROUND((INDIRECT(ADDRESS(AY12,$AY$7,,,"ТаблицаСоответствия"))+BA12)*$AY$8,0),)</f>
        <v>0</v>
      </c>
      <c r="BA12" s="32"/>
      <c r="BB12" s="12"/>
      <c r="BC12" s="32">
        <f ca="1">IF(BB12&gt;0,ROUND((INDIRECT(ADDRESS(BB12,$BB$7,,,"ТаблицаСоответствия"))+BD12)*$BB$8,0),)</f>
        <v>0</v>
      </c>
      <c r="BD12" s="32"/>
      <c r="BE12" s="12"/>
      <c r="BF12" s="32">
        <f ca="1">IF(BE12&gt;0,ROUND((INDIRECT(ADDRESS(BE12,$BE$7,,,"ТаблицаСоответствия"))+BG12)*$BE$8,0),)</f>
        <v>0</v>
      </c>
      <c r="BG12" s="32"/>
      <c r="BH12" s="12"/>
      <c r="BI12" s="32">
        <f ca="1">IF(BH12&gt;0,ROUND((INDIRECT(ADDRESS(BH12,$BH$7,,,"ТаблицаСоответствия"))+BJ12)*$BH$8,0),)</f>
        <v>0</v>
      </c>
      <c r="BJ12" s="32"/>
      <c r="BK12" s="12"/>
      <c r="BL12" s="32">
        <f ca="1">IF(BK12&gt;0,ROUND((INDIRECT(ADDRESS(BK12,$BK$7,,,"ТаблицаСоответствия"))+BM12)*$BK$8,0),)</f>
        <v>0</v>
      </c>
      <c r="BM12" s="158"/>
      <c r="BN12" s="170">
        <f ca="1">SUM(BL12,BC12,BF12,AZ12,AN12,AQ12,AK12,AE12,D12,G12,J12,M12,P12,S12,V12,Y12,AB12,AW12,BI12,AH12,AT12)</f>
        <v>264.60000000000002</v>
      </c>
      <c r="BO12" s="287" t="str">
        <f t="shared" si="1"/>
        <v>Пашкин Артем - Жорник Полина</v>
      </c>
      <c r="BP12" s="287"/>
      <c r="BQ12" s="287"/>
      <c r="BR12" s="103">
        <f t="shared" ca="1" si="2"/>
        <v>3</v>
      </c>
    </row>
    <row r="13" spans="1:70" s="34" customFormat="1" ht="15.75" thickBot="1" x14ac:dyDescent="0.3">
      <c r="A13" s="30">
        <f t="shared" si="0"/>
        <v>4</v>
      </c>
      <c r="B13" s="31" t="s">
        <v>77</v>
      </c>
      <c r="C13" s="12"/>
      <c r="D13" s="154">
        <f ca="1">IF(C13&gt;0,(INDIRECT(ADDRESS(C13,$C$7,,,"ТаблицаСоответствия"))+E13)*$C$8,0)</f>
        <v>0</v>
      </c>
      <c r="E13" s="32"/>
      <c r="F13" s="12"/>
      <c r="G13" s="32">
        <f ca="1">IF(F13&gt;0,ROUND((INDIRECT(ADDRESS(F13,$F$7,,,"ТаблицаСоответствия"))+H13)*$F$8,0),)</f>
        <v>0</v>
      </c>
      <c r="H13" s="32"/>
      <c r="I13" s="12"/>
      <c r="J13" s="171">
        <f ca="1">IF(I13&gt;0,(INDIRECT(ADDRESS(I13,$I$7,,,"ТаблицаСоответствия"))+K13)*$I$8,0)</f>
        <v>0</v>
      </c>
      <c r="K13" s="32"/>
      <c r="L13" s="12"/>
      <c r="M13" s="171">
        <f ca="1">IF(L13&gt;0,(INDIRECT(ADDRESS(L13,$L$7,,,"ТаблицаСоответствия"))+N13)*$L$8,0)</f>
        <v>0</v>
      </c>
      <c r="N13" s="32"/>
      <c r="O13" s="12"/>
      <c r="P13" s="32">
        <f ca="1">IF(O13&gt;0,ROUND((INDIRECT(ADDRESS(O13,$O$7,,,"ТаблицаСоответствия"))+Q13)*$O$8,0),)</f>
        <v>0</v>
      </c>
      <c r="Q13" s="32"/>
      <c r="R13" s="12"/>
      <c r="S13" s="32">
        <f ca="1">IF(R13&gt;0,ROUND((INDIRECT(ADDRESS(R13,$R$7,,,"ТаблицаСоответствия"))+T13)*$R$8,0),)</f>
        <v>0</v>
      </c>
      <c r="T13" s="32"/>
      <c r="U13" s="12"/>
      <c r="V13" s="171">
        <f ca="1">IF(U13&gt;0,(INDIRECT(ADDRESS(U13,$U$7,,,"ТаблицаСоответствия"))+W13)*$U$8,0)</f>
        <v>0</v>
      </c>
      <c r="W13" s="32"/>
      <c r="X13" s="12"/>
      <c r="Y13" s="171">
        <f ca="1">IF(X13&gt;0,(INDIRECT(ADDRESS(X13,$X$7,,,"ТаблицаСоответствия"))+Z13)*$X$8,0)</f>
        <v>0</v>
      </c>
      <c r="Z13" s="32"/>
      <c r="AA13" s="12">
        <v>6</v>
      </c>
      <c r="AB13" s="171">
        <f ca="1">IF(AA13&gt;0,(INDIRECT(ADDRESS(AA13,$AA$7,,,"ТаблицаСоответствия"))+AC13)*$AA$8,0)</f>
        <v>19.599999999999998</v>
      </c>
      <c r="AC13" s="32"/>
      <c r="AD13" s="12">
        <v>4</v>
      </c>
      <c r="AE13" s="171">
        <f ca="1">IF(AD13&gt;0,(INDIRECT(ADDRESS(AD13,$AD$7,,,"ТаблицаСоответствия"))+AF13)*$AD$8,0)</f>
        <v>30.799999999999997</v>
      </c>
      <c r="AF13" s="32"/>
      <c r="AG13" s="12">
        <v>2</v>
      </c>
      <c r="AH13" s="154">
        <f ca="1">IF(AG13&gt;0,(INDIRECT(ADDRESS(AG13,$AG$7,,,"ТаблицаСоответствия"))+AI13)*$AG$8,0)</f>
        <v>36</v>
      </c>
      <c r="AI13" s="32"/>
      <c r="AJ13" s="12">
        <v>24</v>
      </c>
      <c r="AK13" s="32">
        <f ca="1">IF(AJ13&gt;0,ROUND((INDIRECT(ADDRESS(AJ13,$AJ$7,,,"ТаблицаСоответствия"))+AL13)*$AJ$8,0),)</f>
        <v>61</v>
      </c>
      <c r="AL13" s="32"/>
      <c r="AM13" s="12"/>
      <c r="AN13" s="171">
        <f ca="1">IF(AM13&gt;0,(INDIRECT(ADDRESS(AM13,$AM$7,,,"ТаблицаСоответствия"))+AO13)*$AM$8,0)</f>
        <v>0</v>
      </c>
      <c r="AO13" s="32"/>
      <c r="AP13" s="12"/>
      <c r="AQ13" s="32">
        <f ca="1">IF(AP13&gt;0,ROUND((INDIRECT(ADDRESS(AP13,$AP$7,,,"ТаблицаСоответствия"))+AR13)*$AP$8,0),)</f>
        <v>0</v>
      </c>
      <c r="AR13" s="32"/>
      <c r="AS13" s="12"/>
      <c r="AT13" s="9">
        <f ca="1">IF(AS13&gt;0,ROUND((INDIRECT(ADDRESS(AS13,$AS$7,,,"ТаблицаСоответствия"))+AU13)*$AS$8,0),)</f>
        <v>0</v>
      </c>
      <c r="AU13" s="32"/>
      <c r="AV13" s="12"/>
      <c r="AW13" s="9">
        <f ca="1">IF(AV13&gt;0,ROUND((INDIRECT(ADDRESS(AV13,$AV$7,,,"ТаблицаСоответствия"))+AX13)*$AV$8,0),)</f>
        <v>0</v>
      </c>
      <c r="AX13" s="32"/>
      <c r="AY13" s="12"/>
      <c r="AZ13" s="32">
        <f ca="1">IF(AY13&gt;0,ROUND((INDIRECT(ADDRESS(AY13,$AY$7,,,"ТаблицаСоответствия"))+BA13)*$AY$8,0),)</f>
        <v>0</v>
      </c>
      <c r="BA13" s="32"/>
      <c r="BB13" s="12"/>
      <c r="BC13" s="32">
        <f ca="1">IF(BB13&gt;0,ROUND((INDIRECT(ADDRESS(BB13,$BB$7,,,"ТаблицаСоответствия"))+BD13)*$BB$8,0),)</f>
        <v>0</v>
      </c>
      <c r="BD13" s="32"/>
      <c r="BE13" s="12"/>
      <c r="BF13" s="32">
        <f ca="1">IF(BE13&gt;0,ROUND((INDIRECT(ADDRESS(BE13,$BE$7,,,"ТаблицаСоответствия"))+BG13)*$BE$8,0),)</f>
        <v>0</v>
      </c>
      <c r="BG13" s="32"/>
      <c r="BH13" s="12"/>
      <c r="BI13" s="32">
        <f ca="1">IF(BH13&gt;0,ROUND((INDIRECT(ADDRESS(BH13,$BH$7,,,"ТаблицаСоответствия"))+BJ13)*$BH$8,0),)</f>
        <v>0</v>
      </c>
      <c r="BJ13" s="32"/>
      <c r="BK13" s="12"/>
      <c r="BL13" s="32">
        <f ca="1">IF(BK13&gt;0,ROUND((INDIRECT(ADDRESS(BK13,$BK$7,,,"ТаблицаСоответствия"))+BM13)*$BK$8,0),)</f>
        <v>0</v>
      </c>
      <c r="BM13" s="158"/>
      <c r="BN13" s="170">
        <f ca="1">SUM(BL13,BC13,BF13,AZ13,AN13,AQ13,AK13,AE13,D13,G13,J13,M13,P13,S13,V13,Y13,AB13,AW13,BI13,AH13,AT13)</f>
        <v>147.39999999999998</v>
      </c>
      <c r="BO13" s="287" t="str">
        <f t="shared" si="1"/>
        <v>Пирогов Михаил - Казакова София</v>
      </c>
      <c r="BP13" s="287"/>
      <c r="BQ13" s="287"/>
      <c r="BR13" s="103">
        <f t="shared" ca="1" si="2"/>
        <v>4</v>
      </c>
    </row>
    <row r="14" spans="1:70" s="34" customFormat="1" ht="15.75" thickBot="1" x14ac:dyDescent="0.3">
      <c r="A14" s="30">
        <f t="shared" si="0"/>
        <v>5</v>
      </c>
      <c r="B14" s="144" t="s">
        <v>158</v>
      </c>
      <c r="C14" s="12"/>
      <c r="D14" s="154">
        <f ca="1">IF(C14&gt;0,(INDIRECT(ADDRESS(C14,$C$7,,,"ТаблицаСоответствия"))+E14)*$C$8,0)</f>
        <v>0</v>
      </c>
      <c r="E14" s="32"/>
      <c r="F14" s="12"/>
      <c r="G14" s="32">
        <f ca="1">IF(F14&gt;0,ROUND((INDIRECT(ADDRESS(F14,$F$7,,,"ТаблицаСоответствия"))+H14)*$F$8,0),)</f>
        <v>0</v>
      </c>
      <c r="H14" s="32"/>
      <c r="I14" s="12"/>
      <c r="J14" s="171">
        <f ca="1">IF(I14&gt;0,(INDIRECT(ADDRESS(I14,$I$7,,,"ТаблицаСоответствия"))+K14)*$I$8,0)</f>
        <v>0</v>
      </c>
      <c r="K14" s="32"/>
      <c r="L14" s="12">
        <v>94</v>
      </c>
      <c r="M14" s="171">
        <f ca="1">IF(L14&gt;0,(INDIRECT(ADDRESS(L14,$L$7,,,"ТаблицаСоответствия"))+N14)*$L$8,0)</f>
        <v>25.2</v>
      </c>
      <c r="N14" s="32"/>
      <c r="O14" s="12">
        <v>201</v>
      </c>
      <c r="P14" s="32">
        <f ca="1">IF(O14&gt;0,ROUND((INDIRECT(ADDRESS(O14,$O$7,,,"ТаблицаСоответствия"))+Q14)*$O$8,0),)</f>
        <v>18</v>
      </c>
      <c r="Q14" s="32"/>
      <c r="R14" s="12">
        <v>232</v>
      </c>
      <c r="S14" s="32">
        <f ca="1">IF(R14&gt;0,ROUND((INDIRECT(ADDRESS(R14,$R$7,,,"ТаблицаСоответствия"))+T14)*$R$8,0),)</f>
        <v>18</v>
      </c>
      <c r="T14" s="32"/>
      <c r="U14" s="12"/>
      <c r="V14" s="171">
        <f ca="1">IF(U14&gt;0,(INDIRECT(ADDRESS(U14,$U$7,,,"ТаблицаСоответствия"))+W14)*$U$8,0)</f>
        <v>0</v>
      </c>
      <c r="W14" s="32"/>
      <c r="X14" s="12"/>
      <c r="Y14" s="171">
        <f ca="1">IF(X14&gt;0,(INDIRECT(ADDRESS(X14,$X$7,,,"ТаблицаСоответствия"))+Z14)*$X$8,0)</f>
        <v>0</v>
      </c>
      <c r="Z14" s="32"/>
      <c r="AA14" s="12"/>
      <c r="AB14" s="171">
        <f ca="1">IF(AA14&gt;0,(INDIRECT(ADDRESS(AA14,$AA$7,,,"ТаблицаСоответствия"))+AC14)*$AA$8,0)</f>
        <v>0</v>
      </c>
      <c r="AC14" s="32"/>
      <c r="AD14" s="12">
        <v>11</v>
      </c>
      <c r="AE14" s="171">
        <f ca="1">IF(AD14&gt;0,(INDIRECT(ADDRESS(AD14,$AD$7,,,"ТаблицаСоответствия"))+AF14)*$AD$8,0)</f>
        <v>5.6</v>
      </c>
      <c r="AF14" s="32"/>
      <c r="AG14" s="12">
        <v>5</v>
      </c>
      <c r="AH14" s="154">
        <f ca="1">IF(AG14&gt;0,(INDIRECT(ADDRESS(AG14,$AG$7,,,"ТаблицаСоответствия"))+AI14)*$AG$8,0)</f>
        <v>21.599999999999998</v>
      </c>
      <c r="AI14" s="32"/>
      <c r="AJ14" s="12"/>
      <c r="AK14" s="32">
        <f ca="1">IF(AJ14&gt;0,ROUND((INDIRECT(ADDRESS(AJ14,$AJ$7,,,"ТаблицаСоответствия"))+AL14)*$AJ$8,0),)</f>
        <v>0</v>
      </c>
      <c r="AL14" s="32"/>
      <c r="AM14" s="12"/>
      <c r="AN14" s="171">
        <f ca="1">IF(AM14&gt;0,(INDIRECT(ADDRESS(AM14,$AM$7,,,"ТаблицаСоответствия"))+AO14)*$AM$8,0)</f>
        <v>0</v>
      </c>
      <c r="AO14" s="32"/>
      <c r="AP14" s="12"/>
      <c r="AQ14" s="32">
        <f ca="1">IF(AP14&gt;0,ROUND((INDIRECT(ADDRESS(AP14,$AP$7,,,"ТаблицаСоответствия"))+AR14)*$AP$8,0),)</f>
        <v>0</v>
      </c>
      <c r="AR14" s="32"/>
      <c r="AS14" s="12"/>
      <c r="AT14" s="9">
        <f ca="1">IF(AS14&gt;0,ROUND((INDIRECT(ADDRESS(AS14,$AS$7,,,"ТаблицаСоответствия"))+AU14)*$AS$8,0),)</f>
        <v>0</v>
      </c>
      <c r="AU14" s="32"/>
      <c r="AV14" s="12"/>
      <c r="AW14" s="9">
        <f ca="1">IF(AV14&gt;0,ROUND((INDIRECT(ADDRESS(AV14,$AV$7,,,"ТаблицаСоответствия"))+AX14)*$AV$8,0),)</f>
        <v>0</v>
      </c>
      <c r="AX14" s="32"/>
      <c r="AY14" s="12"/>
      <c r="AZ14" s="32">
        <f ca="1">IF(AY14&gt;0,ROUND((INDIRECT(ADDRESS(AY14,$AY$7,,,"ТаблицаСоответствия"))+BA14)*$AY$8,0),)</f>
        <v>0</v>
      </c>
      <c r="BA14" s="32"/>
      <c r="BB14" s="12"/>
      <c r="BC14" s="32">
        <f ca="1">IF(BB14&gt;0,ROUND((INDIRECT(ADDRESS(BB14,$BB$7,,,"ТаблицаСоответствия"))+BD14)*$BB$8,0),)</f>
        <v>0</v>
      </c>
      <c r="BD14" s="32"/>
      <c r="BE14" s="12"/>
      <c r="BF14" s="32">
        <f ca="1">IF(BE14&gt;0,ROUND((INDIRECT(ADDRESS(BE14,$BE$7,,,"ТаблицаСоответствия"))+BG14)*$BE$8,0),)</f>
        <v>0</v>
      </c>
      <c r="BG14" s="32"/>
      <c r="BH14" s="12"/>
      <c r="BI14" s="32">
        <f ca="1">IF(BH14&gt;0,ROUND((INDIRECT(ADDRESS(BH14,$BH$7,,,"ТаблицаСоответствия"))+BJ14)*$BH$8,0),)</f>
        <v>0</v>
      </c>
      <c r="BJ14" s="32"/>
      <c r="BK14" s="12"/>
      <c r="BL14" s="32">
        <f ca="1">IF(BK14&gt;0,ROUND((INDIRECT(ADDRESS(BK14,$BK$7,,,"ТаблицаСоответствия"))+BM14)*$BK$8,0),)</f>
        <v>0</v>
      </c>
      <c r="BM14" s="158"/>
      <c r="BN14" s="170">
        <f ca="1">SUM(BL14,BC14,BF14,AZ14,AN14,AQ14,AK14,AE14,D14,G14,J14,M14,P14,S14,V14,Y14,AB14,AW14,BI14,AH14,AT14)</f>
        <v>88.399999999999991</v>
      </c>
      <c r="BO14" s="287" t="str">
        <f t="shared" si="1"/>
        <v>Гутман Лев - Требушенко Елизавета</v>
      </c>
      <c r="BP14" s="287"/>
      <c r="BQ14" s="287"/>
      <c r="BR14" s="103">
        <f t="shared" ca="1" si="2"/>
        <v>5</v>
      </c>
    </row>
    <row r="15" spans="1:70" s="34" customFormat="1" ht="15.75" thickBot="1" x14ac:dyDescent="0.3">
      <c r="A15" s="30">
        <f t="shared" si="0"/>
        <v>6</v>
      </c>
      <c r="B15" s="18" t="s">
        <v>78</v>
      </c>
      <c r="C15" s="12"/>
      <c r="D15" s="154">
        <f ca="1">IF(C15&gt;0,(INDIRECT(ADDRESS(C15,$C$7,,,"ТаблицаСоответствия"))+E15)*$C$8,0)</f>
        <v>0</v>
      </c>
      <c r="E15" s="9"/>
      <c r="F15" s="12"/>
      <c r="G15" s="32">
        <f ca="1">IF(F15&gt;0,ROUND((INDIRECT(ADDRESS(F15,$F$7,,,"ТаблицаСоответствия"))+H15)*$F$8,0),)</f>
        <v>0</v>
      </c>
      <c r="H15" s="9"/>
      <c r="I15" s="12"/>
      <c r="J15" s="171">
        <f ca="1">IF(I15&gt;0,(INDIRECT(ADDRESS(I15,$I$7,,,"ТаблицаСоответствия"))+K15)*$I$8,0)</f>
        <v>0</v>
      </c>
      <c r="K15" s="9"/>
      <c r="L15" s="12">
        <v>125</v>
      </c>
      <c r="M15" s="171">
        <f ca="1">IF(L15&gt;0,(INDIRECT(ADDRESS(L15,$L$7,,,"ТаблицаСоответствия"))+N15)*$L$8,0)</f>
        <v>18</v>
      </c>
      <c r="N15" s="9"/>
      <c r="O15" s="12"/>
      <c r="P15" s="32">
        <f ca="1">IF(O15&gt;0,ROUND((INDIRECT(ADDRESS(O15,$O$7,,,"ТаблицаСоответствия"))+Q15)*$O$8,0),)</f>
        <v>0</v>
      </c>
      <c r="Q15" s="9"/>
      <c r="R15" s="12"/>
      <c r="S15" s="32">
        <f ca="1">IF(R15&gt;0,ROUND((INDIRECT(ADDRESS(R15,$R$7,,,"ТаблицаСоответствия"))+T15)*$R$8,0),)</f>
        <v>0</v>
      </c>
      <c r="T15" s="9"/>
      <c r="U15" s="12"/>
      <c r="V15" s="171">
        <f ca="1">IF(U15&gt;0,(INDIRECT(ADDRESS(U15,$U$7,,,"ТаблицаСоответствия"))+W15)*$U$8,0)</f>
        <v>0</v>
      </c>
      <c r="W15" s="9"/>
      <c r="X15" s="12"/>
      <c r="Y15" s="171">
        <f ca="1">IF(X15&gt;0,(INDIRECT(ADDRESS(X15,$X$7,,,"ТаблицаСоответствия"))+Z15)*$X$8,0)</f>
        <v>0</v>
      </c>
      <c r="Z15" s="9"/>
      <c r="AA15" s="12">
        <v>8</v>
      </c>
      <c r="AB15" s="171">
        <f ca="1">IF(AA15&gt;0,(INDIRECT(ADDRESS(AA15,$AA$7,,,"ТаблицаСоответствия"))+AC15)*$AA$8,0)</f>
        <v>14</v>
      </c>
      <c r="AC15" s="9"/>
      <c r="AD15" s="12">
        <v>8</v>
      </c>
      <c r="AE15" s="171">
        <f ca="1">IF(AD15&gt;0,(INDIRECT(ADDRESS(AD15,$AD$7,,,"ТаблицаСоответствия"))+AF15)*$AD$8,0)</f>
        <v>14</v>
      </c>
      <c r="AF15" s="9"/>
      <c r="AG15" s="12">
        <v>3</v>
      </c>
      <c r="AH15" s="154">
        <f ca="1">IF(AG15&gt;0,(INDIRECT(ADDRESS(AG15,$AG$7,,,"ТаблицаСоответствия"))+AI15)*$AG$8,0)</f>
        <v>31.2</v>
      </c>
      <c r="AI15" s="32"/>
      <c r="AJ15" s="12"/>
      <c r="AK15" s="9">
        <f ca="1">IF(AJ15&gt;0,ROUND((INDIRECT(ADDRESS(AJ15,$AJ$7,,,"ТаблицаСоответствия"))+AL15)*$AJ$8,0),)</f>
        <v>0</v>
      </c>
      <c r="AL15" s="9"/>
      <c r="AM15" s="12"/>
      <c r="AN15" s="171">
        <f ca="1">IF(AM15&gt;0,(INDIRECT(ADDRESS(AM15,$AM$7,,,"ТаблицаСоответствия"))+AO15)*$AM$8,0)</f>
        <v>0</v>
      </c>
      <c r="AO15" s="9"/>
      <c r="AP15" s="12"/>
      <c r="AQ15" s="9">
        <f ca="1">IF(AP15&gt;0,ROUND((INDIRECT(ADDRESS(AP15,$AP$7,,,"ТаблицаСоответствия"))+AR15)*$AP$8,0),)</f>
        <v>0</v>
      </c>
      <c r="AR15" s="9"/>
      <c r="AS15" s="12"/>
      <c r="AT15" s="9">
        <f ca="1">IF(AS15&gt;0,ROUND((INDIRECT(ADDRESS(AS15,$AS$7,,,"ТаблицаСоответствия"))+AU15)*$AS$8,0),)</f>
        <v>0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32">
        <f ca="1">IF(BH15&gt;0,ROUND((INDIRECT(ADDRESS(BH15,$BH$7,,,"ТаблицаСоответствия"))+BJ15)*$BH$8,0),)</f>
        <v>0</v>
      </c>
      <c r="BJ15" s="32"/>
      <c r="BK15" s="12"/>
      <c r="BL15" s="32">
        <f ca="1">IF(BK15&gt;0,ROUND((INDIRECT(ADDRESS(BK15,$BK$7,,,"ТаблицаСоответствия"))+BM15)*$BK$8,0),)</f>
        <v>0</v>
      </c>
      <c r="BM15" s="158"/>
      <c r="BN15" s="170">
        <f ca="1">SUM(BL15,BC15,BF15,AZ15,AN15,AQ15,AK15,AE15,D15,G15,J15,M15,P15,S15,V15,Y15,AB15,AW15,BI15,AH15,AT15)</f>
        <v>77.2</v>
      </c>
      <c r="BO15" s="287" t="str">
        <f t="shared" si="1"/>
        <v>Ильюшенко Иван - Головачева Вера</v>
      </c>
      <c r="BP15" s="287"/>
      <c r="BQ15" s="287"/>
      <c r="BR15" s="103">
        <f t="shared" ca="1" si="2"/>
        <v>6</v>
      </c>
    </row>
    <row r="16" spans="1:70" s="34" customFormat="1" ht="15.75" thickBot="1" x14ac:dyDescent="0.3">
      <c r="A16" s="30">
        <f t="shared" si="0"/>
        <v>7</v>
      </c>
      <c r="B16" s="31" t="s">
        <v>31</v>
      </c>
      <c r="C16" s="12"/>
      <c r="D16" s="154">
        <f ca="1">IF(C16&gt;0,(INDIRECT(ADDRESS(C16,$C$7,,,"ТаблицаСоответствия"))+E16)*$C$8,0)</f>
        <v>0</v>
      </c>
      <c r="E16" s="32"/>
      <c r="F16" s="12"/>
      <c r="G16" s="32">
        <f ca="1">IF(F16&gt;0,ROUND((INDIRECT(ADDRESS(F16,$F$7,,,"ТаблицаСоответствия"))+H16)*$F$8,0),)</f>
        <v>0</v>
      </c>
      <c r="H16" s="32"/>
      <c r="I16" s="12"/>
      <c r="J16" s="171">
        <f ca="1">IF(I16&gt;0,(INDIRECT(ADDRESS(I16,$I$7,,,"ТаблицаСоответствия"))+K16)*$I$8,0)</f>
        <v>0</v>
      </c>
      <c r="K16" s="32"/>
      <c r="L16" s="12">
        <v>114</v>
      </c>
      <c r="M16" s="171">
        <f ca="1">IF(L16&gt;0,(INDIRECT(ADDRESS(L16,$L$7,,,"ТаблицаСоответствия"))+N16)*$L$8,0)</f>
        <v>18</v>
      </c>
      <c r="N16" s="32"/>
      <c r="O16" s="12"/>
      <c r="P16" s="32">
        <f ca="1">IF(O16&gt;0,ROUND((INDIRECT(ADDRESS(O16,$O$7,,,"ТаблицаСоответствия"))+Q16)*$O$8,0),)</f>
        <v>0</v>
      </c>
      <c r="Q16" s="32"/>
      <c r="R16" s="12"/>
      <c r="S16" s="32">
        <f ca="1">IF(R16&gt;0,ROUND((INDIRECT(ADDRESS(R16,$R$7,,,"ТаблицаСоответствия"))+T16)*$R$8,0),)</f>
        <v>0</v>
      </c>
      <c r="T16" s="9"/>
      <c r="U16" s="12"/>
      <c r="V16" s="171">
        <f ca="1">IF(U16&gt;0,(INDIRECT(ADDRESS(U16,$U$7,,,"ТаблицаСоответствия"))+W16)*$U$8,0)</f>
        <v>0</v>
      </c>
      <c r="W16" s="9"/>
      <c r="X16" s="12"/>
      <c r="Y16" s="171">
        <f ca="1">IF(X16&gt;0,(INDIRECT(ADDRESS(X16,$X$7,,,"ТаблицаСоответствия"))+Z16)*$X$8,0)</f>
        <v>0</v>
      </c>
      <c r="Z16" s="9"/>
      <c r="AA16" s="12">
        <v>7</v>
      </c>
      <c r="AB16" s="171">
        <f ca="1">IF(AA16&gt;0,(INDIRECT(ADDRESS(AA16,$AA$7,,,"ТаблицаСоответствия"))+AC16)*$AA$8,0)</f>
        <v>16.799999999999997</v>
      </c>
      <c r="AC16" s="9"/>
      <c r="AD16" s="12">
        <v>6</v>
      </c>
      <c r="AE16" s="171">
        <f ca="1">IF(AD16&gt;0,(INDIRECT(ADDRESS(AD16,$AD$7,,,"ТаблицаСоответствия"))+AF16)*$AD$8,0)</f>
        <v>19.599999999999998</v>
      </c>
      <c r="AF16" s="9"/>
      <c r="AG16" s="12">
        <v>6</v>
      </c>
      <c r="AH16" s="154">
        <f ca="1">IF(AG16&gt;0,(INDIRECT(ADDRESS(AG16,$AG$7,,,"ТаблицаСоответствия"))+AI16)*$AG$8,0)</f>
        <v>16.8</v>
      </c>
      <c r="AI16" s="32"/>
      <c r="AJ16" s="12"/>
      <c r="AK16" s="9">
        <f ca="1">IF(AJ16&gt;0,ROUND((INDIRECT(ADDRESS(AJ16,$AJ$7,,,"ТаблицаСоответствия"))+AL16)*$AJ$8,0),)</f>
        <v>0</v>
      </c>
      <c r="AL16" s="9"/>
      <c r="AM16" s="12"/>
      <c r="AN16" s="171">
        <f ca="1">IF(AM16&gt;0,(INDIRECT(ADDRESS(AM16,$AM$7,,,"ТаблицаСоответствия"))+AO16)*$AM$8,0)</f>
        <v>0</v>
      </c>
      <c r="AO16" s="9"/>
      <c r="AP16" s="12"/>
      <c r="AQ16" s="9">
        <f ca="1">IF(AP16&gt;0,ROUND((INDIRECT(ADDRESS(AP16,$AP$7,,,"ТаблицаСоответствия"))+AR16)*$AP$8,0),)</f>
        <v>0</v>
      </c>
      <c r="AR16" s="9"/>
      <c r="AS16" s="12"/>
      <c r="AT16" s="9">
        <f ca="1">IF(AS16&gt;0,ROUND((INDIRECT(ADDRESS(AS16,$AS$7,,,"ТаблицаСоответствия"))+AU16)*$AS$8,0),)</f>
        <v>0</v>
      </c>
      <c r="AU16" s="9"/>
      <c r="AV16" s="12"/>
      <c r="AW16" s="9">
        <f ca="1">IF(AV16&gt;0,ROUND((INDIRECT(ADDRESS(AV16,$AV$7,,,"ТаблицаСоответствия"))+AX16)*$AV$8,0),)</f>
        <v>0</v>
      </c>
      <c r="AX16" s="9"/>
      <c r="AY16" s="12"/>
      <c r="AZ16" s="9">
        <f ca="1">IF(AY16&gt;0,ROUND((INDIRECT(ADDRESS(AY16,$AY$7,,,"ТаблицаСоответствия"))+BA16)*$AY$8,0),)</f>
        <v>0</v>
      </c>
      <c r="BA16" s="9"/>
      <c r="BB16" s="12"/>
      <c r="BC16" s="9">
        <f ca="1">IF(BB16&gt;0,ROUND((INDIRECT(ADDRESS(BB16,$BB$7,,,"ТаблицаСоответствия"))+BD16)*$BB$8,0),)</f>
        <v>0</v>
      </c>
      <c r="BD16" s="9"/>
      <c r="BE16" s="12"/>
      <c r="BF16" s="9">
        <f ca="1">IF(BE16&gt;0,ROUND((INDIRECT(ADDRESS(BE16,$BE$7,,,"ТаблицаСоответствия"))+BG16)*$BE$8,0),)</f>
        <v>0</v>
      </c>
      <c r="BG16" s="9"/>
      <c r="BH16" s="12"/>
      <c r="BI16" s="32">
        <f ca="1">IF(BH16&gt;0,ROUND((INDIRECT(ADDRESS(BH16,$BH$7,,,"ТаблицаСоответствия"))+BJ16)*$BH$8,0),)</f>
        <v>0</v>
      </c>
      <c r="BJ16" s="32"/>
      <c r="BK16" s="12"/>
      <c r="BL16" s="32">
        <f ca="1">IF(BK16&gt;0,ROUND((INDIRECT(ADDRESS(BK16,$BK$7,,,"ТаблицаСоответствия"))+BM16)*$BK$8,0),)</f>
        <v>0</v>
      </c>
      <c r="BM16" s="158"/>
      <c r="BN16" s="170">
        <f ca="1">SUM(BL16,BC16,BF16,AZ16,AN16,AQ16,AK16,AE16,D16,G16,J16,M16,P16,S16,V16,Y16,AB16,AW16,BI16,AH16,AT16)</f>
        <v>71.199999999999989</v>
      </c>
      <c r="BO16" s="287" t="str">
        <f t="shared" si="1"/>
        <v>Костоглотов Климентий- Антонова Евгения</v>
      </c>
      <c r="BP16" s="287"/>
      <c r="BQ16" s="287"/>
      <c r="BR16" s="103">
        <f t="shared" ca="1" si="2"/>
        <v>7</v>
      </c>
    </row>
    <row r="17" spans="1:70" ht="15.75" thickBot="1" x14ac:dyDescent="0.3">
      <c r="A17" s="30">
        <f t="shared" si="0"/>
        <v>8</v>
      </c>
      <c r="B17" s="31" t="s">
        <v>106</v>
      </c>
      <c r="C17" s="12"/>
      <c r="D17" s="154">
        <f ca="1">IF(C17&gt;0,(INDIRECT(ADDRESS(C17,$C$7,,,"ТаблицаСоответствия"))+E17)*$C$8,0)</f>
        <v>0</v>
      </c>
      <c r="E17" s="32"/>
      <c r="F17" s="12"/>
      <c r="G17" s="32">
        <f ca="1">IF(F17&gt;0,ROUND((INDIRECT(ADDRESS(F17,$F$7,,,"ТаблицаСоответствия"))+H17)*$F$8,0),)</f>
        <v>0</v>
      </c>
      <c r="H17" s="32"/>
      <c r="I17" s="12"/>
      <c r="J17" s="171">
        <f ca="1">IF(I17&gt;0,(INDIRECT(ADDRESS(I17,$I$7,,,"ТаблицаСоответствия"))+K17)*$I$8,0)</f>
        <v>0</v>
      </c>
      <c r="K17" s="32"/>
      <c r="L17" s="12"/>
      <c r="M17" s="171">
        <f ca="1">IF(L17&gt;0,(INDIRECT(ADDRESS(L17,$L$7,,,"ТаблицаСоответствия"))+N17)*$L$8,0)</f>
        <v>0</v>
      </c>
      <c r="N17" s="32"/>
      <c r="O17" s="12"/>
      <c r="P17" s="32">
        <f ca="1">IF(O17&gt;0,ROUND((INDIRECT(ADDRESS(O17,$O$7,,,"ТаблицаСоответствия"))+Q17)*$O$8,0),)</f>
        <v>0</v>
      </c>
      <c r="Q17" s="32"/>
      <c r="R17" s="12"/>
      <c r="S17" s="32">
        <f ca="1">IF(R17&gt;0,ROUND((INDIRECT(ADDRESS(R17,$R$7,,,"ТаблицаСоответствия"))+T17)*$R$8,0),)</f>
        <v>0</v>
      </c>
      <c r="T17" s="32"/>
      <c r="U17" s="12"/>
      <c r="V17" s="171">
        <f ca="1">IF(U17&gt;0,(INDIRECT(ADDRESS(U17,$U$7,,,"ТаблицаСоответствия"))+W17)*$U$8,0)</f>
        <v>0</v>
      </c>
      <c r="W17" s="32"/>
      <c r="X17" s="12"/>
      <c r="Y17" s="171">
        <f ca="1">IF(X17&gt;0,(INDIRECT(ADDRESS(X17,$X$7,,,"ТаблицаСоответствия"))+Z17)*$X$8,0)</f>
        <v>0</v>
      </c>
      <c r="Z17" s="32"/>
      <c r="AA17" s="12"/>
      <c r="AB17" s="171">
        <f ca="1">IF(AA17&gt;0,(INDIRECT(ADDRESS(AA17,$AA$7,,,"ТаблицаСоответствия"))+AC17)*$AA$8,0)</f>
        <v>0</v>
      </c>
      <c r="AC17" s="32"/>
      <c r="AD17" s="12">
        <v>10</v>
      </c>
      <c r="AE17" s="171">
        <f ca="1">IF(AD17&gt;0,(INDIRECT(ADDRESS(AD17,$AD$7,,,"ТаблицаСоответствия"))+AF17)*$AD$8,0)</f>
        <v>8.3999999999999986</v>
      </c>
      <c r="AF17" s="32"/>
      <c r="AG17" s="12">
        <v>4</v>
      </c>
      <c r="AH17" s="154">
        <f ca="1">IF(AG17&gt;0,(INDIRECT(ADDRESS(AG17,$AG$7,,,"ТаблицаСоответствия"))+AI17)*$AG$8,0)</f>
        <v>26.4</v>
      </c>
      <c r="AI17" s="32"/>
      <c r="AJ17" s="12"/>
      <c r="AK17" s="32">
        <f ca="1">IF(AJ17&gt;0,ROUND((INDIRECT(ADDRESS(AJ17,$AJ$7,,,"ТаблицаСоответствия"))+AL17)*$AJ$8,0),)</f>
        <v>0</v>
      </c>
      <c r="AL17" s="32"/>
      <c r="AM17" s="12"/>
      <c r="AN17" s="171">
        <f ca="1">IF(AM17&gt;0,(INDIRECT(ADDRESS(AM17,$AM$7,,,"ТаблицаСоответствия"))+AO17)*$AM$8,0)</f>
        <v>0</v>
      </c>
      <c r="AO17" s="32"/>
      <c r="AP17" s="12"/>
      <c r="AQ17" s="32">
        <f ca="1">IF(AP17&gt;0,ROUND((INDIRECT(ADDRESS(AP17,$AP$7,,,"ТаблицаСоответствия"))+AR17)*$AP$8,0),)</f>
        <v>0</v>
      </c>
      <c r="AR17" s="32"/>
      <c r="AS17" s="12"/>
      <c r="AT17" s="9">
        <f ca="1">IF(AS17&gt;0,ROUND((INDIRECT(ADDRESS(AS17,$AS$7,,,"ТаблицаСоответствия"))+AU17)*$AS$8,0),)</f>
        <v>0</v>
      </c>
      <c r="AU17" s="32"/>
      <c r="AV17" s="12"/>
      <c r="AW17" s="9">
        <f ca="1">IF(AV17&gt;0,ROUND((INDIRECT(ADDRESS(AV17,$AV$7,,,"ТаблицаСоответствия"))+AX17)*$AV$8,0),)</f>
        <v>0</v>
      </c>
      <c r="AX17" s="32"/>
      <c r="AY17" s="12"/>
      <c r="AZ17" s="32">
        <f ca="1">IF(AY17&gt;0,ROUND((INDIRECT(ADDRESS(AY17,$AY$7,,,"ТаблицаСоответствия"))+BA17)*$AY$8,0),)</f>
        <v>0</v>
      </c>
      <c r="BA17" s="32"/>
      <c r="BB17" s="12"/>
      <c r="BC17" s="32">
        <f ca="1">IF(BB17&gt;0,ROUND((INDIRECT(ADDRESS(BB17,$BB$7,,,"ТаблицаСоответствия"))+BD17)*$BB$8,0),)</f>
        <v>0</v>
      </c>
      <c r="BD17" s="32"/>
      <c r="BE17" s="12"/>
      <c r="BF17" s="32">
        <f ca="1">IF(BE17&gt;0,ROUND((INDIRECT(ADDRESS(BE17,$BE$7,,,"ТаблицаСоответствия"))+BG17)*$BE$8,0),)</f>
        <v>0</v>
      </c>
      <c r="BG17" s="32"/>
      <c r="BH17" s="12"/>
      <c r="BI17" s="32">
        <f ca="1">IF(BH17&gt;0,ROUND((INDIRECT(ADDRESS(BH17,$BH$7,,,"ТаблицаСоответствия"))+BJ17)*$BH$8,0),)</f>
        <v>0</v>
      </c>
      <c r="BJ17" s="32"/>
      <c r="BK17" s="12"/>
      <c r="BL17" s="32">
        <f ca="1">IF(BK17&gt;0,ROUND((INDIRECT(ADDRESS(BK17,$BK$7,,,"ТаблицаСоответствия"))+BM17)*$BK$8,0),)</f>
        <v>0</v>
      </c>
      <c r="BM17" s="158"/>
      <c r="BN17" s="170">
        <f ca="1">SUM(BL17,BC17,BF17,AZ17,AN17,AQ17,AK17,AE17,D17,G17,J17,M17,P17,S17,V17,Y17,AB17,AW17,BI17,AH17,AT17)</f>
        <v>34.799999999999997</v>
      </c>
      <c r="BO17" s="287" t="str">
        <f t="shared" si="1"/>
        <v>Гришин Герман -- Базаева Валерия</v>
      </c>
      <c r="BP17" s="287"/>
      <c r="BQ17" s="287"/>
      <c r="BR17" s="103">
        <f t="shared" ca="1" si="2"/>
        <v>8</v>
      </c>
    </row>
    <row r="18" spans="1:70" s="34" customFormat="1" ht="15.75" thickBot="1" x14ac:dyDescent="0.3">
      <c r="A18" s="30">
        <f t="shared" si="0"/>
        <v>9</v>
      </c>
      <c r="B18" s="18" t="s">
        <v>28</v>
      </c>
      <c r="C18" s="12"/>
      <c r="D18" s="154">
        <f ca="1">IF(C18&gt;0,(INDIRECT(ADDRESS(C18,$C$7,,,"ТаблицаСоответствия"))+E18)*$C$8,0)</f>
        <v>0</v>
      </c>
      <c r="E18" s="9"/>
      <c r="F18" s="12"/>
      <c r="G18" s="32">
        <f ca="1">IF(F18&gt;0,ROUND((INDIRECT(ADDRESS(F18,$F$7,,,"ТаблицаСоответствия"))+H18)*$F$8,0),)</f>
        <v>0</v>
      </c>
      <c r="H18" s="9"/>
      <c r="I18" s="12"/>
      <c r="J18" s="171">
        <f ca="1">IF(I18&gt;0,(INDIRECT(ADDRESS(I18,$I$7,,,"ТаблицаСоответствия"))+K18)*$I$8,0)</f>
        <v>0</v>
      </c>
      <c r="K18" s="9"/>
      <c r="L18" s="12"/>
      <c r="M18" s="171">
        <f ca="1">IF(L18&gt;0,(INDIRECT(ADDRESS(L18,$L$7,,,"ТаблицаСоответствия"))+N18)*$L$8,0)</f>
        <v>0</v>
      </c>
      <c r="N18" s="9"/>
      <c r="O18" s="12"/>
      <c r="P18" s="32">
        <f ca="1">IF(O18&gt;0,ROUND((INDIRECT(ADDRESS(O18,$O$7,,,"ТаблицаСоответствия"))+Q18)*$O$8,0),)</f>
        <v>0</v>
      </c>
      <c r="Q18" s="9"/>
      <c r="R18" s="12"/>
      <c r="S18" s="32">
        <f ca="1">IF(R18&gt;0,ROUND((INDIRECT(ADDRESS(R18,$R$7,,,"ТаблицаСоответствия"))+T18)*$R$8,0),)</f>
        <v>0</v>
      </c>
      <c r="T18" s="9"/>
      <c r="U18" s="12"/>
      <c r="V18" s="171">
        <f ca="1">IF(U18&gt;0,(INDIRECT(ADDRESS(U18,$U$7,,,"ТаблицаСоответствия"))+W18)*$U$8,0)</f>
        <v>0</v>
      </c>
      <c r="W18" s="9"/>
      <c r="X18" s="12"/>
      <c r="Y18" s="171">
        <f ca="1">IF(X18&gt;0,(INDIRECT(ADDRESS(X18,$X$7,,,"ТаблицаСоответствия"))+Z18)*$X$8,0)</f>
        <v>0</v>
      </c>
      <c r="Z18" s="9"/>
      <c r="AA18" s="12">
        <v>8</v>
      </c>
      <c r="AB18" s="171">
        <f ca="1">IF(AA18&gt;0,(INDIRECT(ADDRESS(AA18,$AA$7,,,"ТаблицаСоответствия"))+AC18)*$AA$8,0)</f>
        <v>14</v>
      </c>
      <c r="AC18" s="9"/>
      <c r="AD18" s="12">
        <v>12</v>
      </c>
      <c r="AE18" s="171">
        <f ca="1">IF(AD18&gt;0,(INDIRECT(ADDRESS(AD18,$AD$7,,,"ТаблицаСоответствия"))+AF18)*$AD$8,0)</f>
        <v>2.8</v>
      </c>
      <c r="AF18" s="9"/>
      <c r="AG18" s="12">
        <v>7</v>
      </c>
      <c r="AH18" s="154">
        <f ca="1">IF(AG18&gt;0,(INDIRECT(ADDRESS(AG18,$AG$7,,,"ТаблицаСоответствия"))+AI18)*$AG$8,0)</f>
        <v>14.399999999999999</v>
      </c>
      <c r="AI18" s="32"/>
      <c r="AJ18" s="12"/>
      <c r="AK18" s="9">
        <f ca="1">IF(AJ18&gt;0,ROUND((INDIRECT(ADDRESS(AJ18,$AJ$7,,,"ТаблицаСоответствия"))+AL18)*$AJ$8,0),)</f>
        <v>0</v>
      </c>
      <c r="AL18" s="9"/>
      <c r="AM18" s="12"/>
      <c r="AN18" s="171">
        <f ca="1">IF(AM18&gt;0,(INDIRECT(ADDRESS(AM18,$AM$7,,,"ТаблицаСоответствия"))+AO18)*$AM$8,0)</f>
        <v>0</v>
      </c>
      <c r="AO18" s="9"/>
      <c r="AP18" s="12"/>
      <c r="AQ18" s="9">
        <f ca="1">IF(AP18&gt;0,ROUND((INDIRECT(ADDRESS(AP18,$AP$7,,,"ТаблицаСоответствия"))+AR18)*$AP$8,0),)</f>
        <v>0</v>
      </c>
      <c r="AR18" s="9"/>
      <c r="AS18" s="12"/>
      <c r="AT18" s="9">
        <f ca="1">IF(AS18&gt;0,ROUND((INDIRECT(ADDRESS(AS18,$AS$7,,,"ТаблицаСоответствия"))+AU18)*$AS$8,0),)</f>
        <v>0</v>
      </c>
      <c r="AU18" s="9"/>
      <c r="AV18" s="12"/>
      <c r="AW18" s="9">
        <f ca="1">IF(AV18&gt;0,ROUND((INDIRECT(ADDRESS(AV18,$AV$7,,,"ТаблицаСоответствия"))+AX18)*$AV$8,0),)</f>
        <v>0</v>
      </c>
      <c r="AX18" s="9"/>
      <c r="AY18" s="12"/>
      <c r="AZ18" s="9">
        <f ca="1">IF(AY18&gt;0,ROUND((INDIRECT(ADDRESS(AY18,$AY$7,,,"ТаблицаСоответствия"))+BA18)*$AY$8,0),)</f>
        <v>0</v>
      </c>
      <c r="BA18" s="9"/>
      <c r="BB18" s="12"/>
      <c r="BC18" s="9">
        <f ca="1">IF(BB18&gt;0,ROUND((INDIRECT(ADDRESS(BB18,$BB$7,,,"ТаблицаСоответствия"))+BD18)*$BB$8,0),)</f>
        <v>0</v>
      </c>
      <c r="BD18" s="9"/>
      <c r="BE18" s="12"/>
      <c r="BF18" s="9">
        <f ca="1">IF(BE18&gt;0,ROUND((INDIRECT(ADDRESS(BE18,$BE$7,,,"ТаблицаСоответствия"))+BG18)*$BE$8,0),)</f>
        <v>0</v>
      </c>
      <c r="BG18" s="9"/>
      <c r="BH18" s="12"/>
      <c r="BI18" s="32">
        <f ca="1">IF(BH18&gt;0,ROUND((INDIRECT(ADDRESS(BH18,$BH$7,,,"ТаблицаСоответствия"))+BJ18)*$BH$8,0),)</f>
        <v>0</v>
      </c>
      <c r="BJ18" s="32"/>
      <c r="BK18" s="12"/>
      <c r="BL18" s="32">
        <f ca="1">IF(BK18&gt;0,ROUND((INDIRECT(ADDRESS(BK18,$BK$7,,,"ТаблицаСоответствия"))+BM18)*$BK$8,0),)</f>
        <v>0</v>
      </c>
      <c r="BM18" s="158"/>
      <c r="BN18" s="170">
        <f ca="1">SUM(BL18,BC18,BF18,AZ18,AN18,AQ18,AK18,AE18,D18,G18,J18,M18,P18,S18,V18,Y18,AB18,AW18,BI18,AH18,AT18)</f>
        <v>31.2</v>
      </c>
      <c r="BO18" s="287" t="str">
        <f t="shared" si="1"/>
        <v>Нуртазин Амир - Терентьева Виктория</v>
      </c>
      <c r="BP18" s="287"/>
      <c r="BQ18" s="287"/>
      <c r="BR18" s="103">
        <f t="shared" ca="1" si="2"/>
        <v>9</v>
      </c>
    </row>
    <row r="19" spans="1:70" ht="15.75" thickBot="1" x14ac:dyDescent="0.3">
      <c r="A19" s="30">
        <f t="shared" si="0"/>
        <v>10</v>
      </c>
      <c r="B19" s="31" t="s">
        <v>76</v>
      </c>
      <c r="C19" s="12"/>
      <c r="D19" s="154">
        <f ca="1">IF(C19&gt;0,(INDIRECT(ADDRESS(C19,$C$7,,,"ТаблицаСоответствия"))+E19)*$C$8,0)</f>
        <v>0</v>
      </c>
      <c r="E19" s="32"/>
      <c r="F19" s="12"/>
      <c r="G19" s="32">
        <f ca="1">IF(F19&gt;0,ROUND((INDIRECT(ADDRESS(F19,$F$7,,,"ТаблицаСоответствия"))+H19)*$F$8,0),)</f>
        <v>0</v>
      </c>
      <c r="H19" s="32"/>
      <c r="I19" s="12"/>
      <c r="J19" s="171">
        <f ca="1">IF(I19&gt;0,(INDIRECT(ADDRESS(I19,$I$7,,,"ТаблицаСоответствия"))+K19)*$I$8,0)</f>
        <v>0</v>
      </c>
      <c r="K19" s="32"/>
      <c r="L19" s="12"/>
      <c r="M19" s="171">
        <f ca="1">IF(L19&gt;0,(INDIRECT(ADDRESS(L19,$L$7,,,"ТаблицаСоответствия"))+N19)*$L$8,0)</f>
        <v>0</v>
      </c>
      <c r="N19" s="32"/>
      <c r="O19" s="12"/>
      <c r="P19" s="32">
        <f ca="1">IF(O19&gt;0,ROUND((INDIRECT(ADDRESS(O19,$O$7,,,"ТаблицаСоответствия"))+Q19)*$O$8,0),)</f>
        <v>0</v>
      </c>
      <c r="Q19" s="32"/>
      <c r="R19" s="12"/>
      <c r="S19" s="32">
        <f ca="1">IF(R19&gt;0,ROUND((INDIRECT(ADDRESS(R19,$R$7,,,"ТаблицаСоответствия"))+T19)*$R$8,0),)</f>
        <v>0</v>
      </c>
      <c r="T19" s="32"/>
      <c r="U19" s="12"/>
      <c r="V19" s="171">
        <f ca="1">IF(U19&gt;0,(INDIRECT(ADDRESS(U19,$U$7,,,"ТаблицаСоответствия"))+W19)*$U$8,0)</f>
        <v>0</v>
      </c>
      <c r="W19" s="32"/>
      <c r="X19" s="12"/>
      <c r="Y19" s="171">
        <f ca="1">IF(X19&gt;0,(INDIRECT(ADDRESS(X19,$X$7,,,"ТаблицаСоответствия"))+Z19)*$X$8,0)</f>
        <v>0</v>
      </c>
      <c r="Z19" s="32"/>
      <c r="AA19" s="12">
        <v>4</v>
      </c>
      <c r="AB19" s="171">
        <f ca="1">IF(AA19&gt;0,(INDIRECT(ADDRESS(AA19,$AA$7,,,"ТаблицаСоответствия"))+AC19)*$AA$8,0)</f>
        <v>30.799999999999997</v>
      </c>
      <c r="AC19" s="32"/>
      <c r="AD19" s="12"/>
      <c r="AE19" s="171">
        <f ca="1">IF(AD19&gt;0,(INDIRECT(ADDRESS(AD19,$AD$7,,,"ТаблицаСоответствия"))+AF19)*$AD$8,0)</f>
        <v>0</v>
      </c>
      <c r="AF19" s="32"/>
      <c r="AG19" s="12"/>
      <c r="AH19" s="154">
        <f ca="1">IF(AG19&gt;0,(INDIRECT(ADDRESS(AG19,$AG$7,,,"ТаблицаСоответствия"))+AI19)*$AG$8,0)</f>
        <v>0</v>
      </c>
      <c r="AI19" s="32"/>
      <c r="AJ19" s="12"/>
      <c r="AK19" s="32">
        <f ca="1">IF(AJ19&gt;0,ROUND((INDIRECT(ADDRESS(AJ19,$AJ$7,,,"ТаблицаСоответствия"))+AL19)*$AJ$8,0),)</f>
        <v>0</v>
      </c>
      <c r="AL19" s="32"/>
      <c r="AM19" s="12"/>
      <c r="AN19" s="171">
        <f ca="1">IF(AM19&gt;0,(INDIRECT(ADDRESS(AM19,$AM$7,,,"ТаблицаСоответствия"))+AO19)*$AM$8,0)</f>
        <v>0</v>
      </c>
      <c r="AO19" s="32"/>
      <c r="AP19" s="12"/>
      <c r="AQ19" s="32">
        <f ca="1">IF(AP19&gt;0,ROUND((INDIRECT(ADDRESS(AP19,$AP$7,,,"ТаблицаСоответствия"))+AR19)*$AP$8,0),)</f>
        <v>0</v>
      </c>
      <c r="AR19" s="32"/>
      <c r="AS19" s="12"/>
      <c r="AT19" s="9">
        <f ca="1">IF(AS19&gt;0,ROUND((INDIRECT(ADDRESS(AS19,$AS$7,,,"ТаблицаСоответствия"))+AU19)*$AS$8,0),)</f>
        <v>0</v>
      </c>
      <c r="AU19" s="32"/>
      <c r="AV19" s="12"/>
      <c r="AW19" s="9">
        <f ca="1">IF(AV19&gt;0,ROUND((INDIRECT(ADDRESS(AV19,$AV$7,,,"ТаблицаСоответствия"))+AX19)*$AV$8,0),)</f>
        <v>0</v>
      </c>
      <c r="AX19" s="32"/>
      <c r="AY19" s="12"/>
      <c r="AZ19" s="32">
        <f ca="1">IF(AY19&gt;0,ROUND((INDIRECT(ADDRESS(AY19,$AY$7,,,"ТаблицаСоответствия"))+BA19)*$AY$8,0),)</f>
        <v>0</v>
      </c>
      <c r="BA19" s="32"/>
      <c r="BB19" s="12"/>
      <c r="BC19" s="32">
        <f ca="1">IF(BB19&gt;0,ROUND((INDIRECT(ADDRESS(BB19,$BB$7,,,"ТаблицаСоответствия"))+BD19)*$BB$8,0),)</f>
        <v>0</v>
      </c>
      <c r="BD19" s="32"/>
      <c r="BE19" s="12"/>
      <c r="BF19" s="32">
        <f ca="1">IF(BE19&gt;0,ROUND((INDIRECT(ADDRESS(BE19,$BE$7,,,"ТаблицаСоответствия"))+BG19)*$BE$8,0),)</f>
        <v>0</v>
      </c>
      <c r="BG19" s="32"/>
      <c r="BH19" s="12"/>
      <c r="BI19" s="32">
        <f ca="1">IF(BH19&gt;0,ROUND((INDIRECT(ADDRESS(BH19,$BH$7,,,"ТаблицаСоответствия"))+BJ19)*$BH$8,0),)</f>
        <v>0</v>
      </c>
      <c r="BJ19" s="32"/>
      <c r="BK19" s="12"/>
      <c r="BL19" s="32">
        <f ca="1">IF(BK19&gt;0,ROUND((INDIRECT(ADDRESS(BK19,$BK$7,,,"ТаблицаСоответствия"))+BM19)*$BK$8,0),)</f>
        <v>0</v>
      </c>
      <c r="BM19" s="158"/>
      <c r="BN19" s="170">
        <f ca="1">SUM(BL19,BC19,BF19,AZ19,AN19,AQ19,AK19,AE19,D19,G19,J19,M19,P19,S19,V19,Y19,AB19,AW19,BI19,AH19,AT19)</f>
        <v>30.799999999999997</v>
      </c>
      <c r="BO19" s="287" t="str">
        <f t="shared" si="1"/>
        <v>Черный Арсений - Донова София</v>
      </c>
      <c r="BP19" s="287"/>
      <c r="BQ19" s="287"/>
      <c r="BR19" s="103">
        <f t="shared" ca="1" si="2"/>
        <v>10</v>
      </c>
    </row>
    <row r="20" spans="1:70" s="34" customFormat="1" ht="15.75" thickBot="1" x14ac:dyDescent="0.3">
      <c r="A20" s="30">
        <f t="shared" si="0"/>
        <v>11</v>
      </c>
      <c r="B20" s="233" t="s">
        <v>139</v>
      </c>
      <c r="C20" s="12"/>
      <c r="D20" s="154">
        <f ca="1">IF(C20&gt;0,(INDIRECT(ADDRESS(C20,$C$7,,,"ТаблицаСоответствия"))+E20)*$C$8,0)</f>
        <v>0</v>
      </c>
      <c r="E20" s="32"/>
      <c r="F20" s="12"/>
      <c r="G20" s="32">
        <f ca="1">IF(F20&gt;0,ROUND((INDIRECT(ADDRESS(F20,$F$7,,,"ТаблицаСоответствия"))+H20)*$F$8,0),)</f>
        <v>0</v>
      </c>
      <c r="H20" s="32"/>
      <c r="I20" s="12"/>
      <c r="J20" s="171">
        <f ca="1">IF(I20&gt;0,(INDIRECT(ADDRESS(I20,$I$7,,,"ТаблицаСоответствия"))+K20)*$I$8,0)</f>
        <v>0</v>
      </c>
      <c r="K20" s="32"/>
      <c r="L20" s="12"/>
      <c r="M20" s="171">
        <f ca="1">IF(L20&gt;0,(INDIRECT(ADDRESS(L20,$L$7,,,"ТаблицаСоответствия"))+N20)*$L$8,0)</f>
        <v>0</v>
      </c>
      <c r="N20" s="32"/>
      <c r="O20" s="12"/>
      <c r="P20" s="32">
        <f ca="1">IF(O20&gt;0,ROUND((INDIRECT(ADDRESS(O20,$O$7,,,"ТаблицаСоответствия"))+Q20)*$O$8,0),)</f>
        <v>0</v>
      </c>
      <c r="Q20" s="32"/>
      <c r="R20" s="12"/>
      <c r="S20" s="32">
        <f ca="1">IF(R20&gt;0,ROUND((INDIRECT(ADDRESS(R20,$R$7,,,"ТаблицаСоответствия"))+T20)*$R$8,0),)</f>
        <v>0</v>
      </c>
      <c r="T20" s="32"/>
      <c r="U20" s="12"/>
      <c r="V20" s="171">
        <f ca="1">IF(U20&gt;0,(INDIRECT(ADDRESS(U20,$U$7,,,"ТаблицаСоответствия"))+W20)*$U$8,0)</f>
        <v>0</v>
      </c>
      <c r="W20" s="32"/>
      <c r="X20" s="12"/>
      <c r="Y20" s="171">
        <f ca="1">IF(X20&gt;0,(INDIRECT(ADDRESS(X20,$X$7,,,"ТаблицаСоответствия"))+Z20)*$X$8,0)</f>
        <v>0</v>
      </c>
      <c r="Z20" s="32"/>
      <c r="AA20" s="12"/>
      <c r="AB20" s="171">
        <f ca="1">IF(AA20&gt;0,(INDIRECT(ADDRESS(AA20,$AA$7,,,"ТаблицаСоответствия"))+AC20)*$AA$8,0)</f>
        <v>0</v>
      </c>
      <c r="AC20" s="32"/>
      <c r="AD20" s="12"/>
      <c r="AE20" s="171">
        <f ca="1">IF(AD20&gt;0,(INDIRECT(ADDRESS(AD20,$AD$7,,,"ТаблицаСоответствия"))+AF20)*$AD$8,0)</f>
        <v>0</v>
      </c>
      <c r="AF20" s="32"/>
      <c r="AG20" s="12"/>
      <c r="AH20" s="154">
        <f ca="1">IF(AG20&gt;0,(INDIRECT(ADDRESS(AG20,$AG$7,,,"ТаблицаСоответствия"))+AI20)*$AG$8,0)</f>
        <v>0</v>
      </c>
      <c r="AI20" s="32"/>
      <c r="AJ20" s="12">
        <v>43</v>
      </c>
      <c r="AK20" s="32">
        <f ca="1">IF(AJ20&gt;0,ROUND((INDIRECT(ADDRESS(AJ20,$AJ$7,,,"ТаблицаСоответствия"))+AL20)*$AJ$8,0),)</f>
        <v>29</v>
      </c>
      <c r="AL20" s="32"/>
      <c r="AM20" s="12"/>
      <c r="AN20" s="171">
        <f ca="1">IF(AM20&gt;0,(INDIRECT(ADDRESS(AM20,$AM$7,,,"ТаблицаСоответствия"))+AO20)*$AM$8,0)</f>
        <v>0</v>
      </c>
      <c r="AO20" s="32"/>
      <c r="AP20" s="12"/>
      <c r="AQ20" s="32">
        <f ca="1">IF(AP20&gt;0,ROUND((INDIRECT(ADDRESS(AP20,$AP$7,,,"ТаблицаСоответствия"))+AR20)*$AP$8,0),)</f>
        <v>0</v>
      </c>
      <c r="AR20" s="32"/>
      <c r="AS20" s="12"/>
      <c r="AT20" s="9">
        <f ca="1">IF(AS20&gt;0,ROUND((INDIRECT(ADDRESS(AS20,$AS$7,,,"ТаблицаСоответствия"))+AU20)*$AS$8,0),)</f>
        <v>0</v>
      </c>
      <c r="AU20" s="32"/>
      <c r="AV20" s="12"/>
      <c r="AW20" s="9">
        <f ca="1">IF(AV20&gt;0,ROUND((INDIRECT(ADDRESS(AV20,$AV$7,,,"ТаблицаСоответствия"))+AX20)*$AV$8,0),)</f>
        <v>0</v>
      </c>
      <c r="AX20" s="32"/>
      <c r="AY20" s="12"/>
      <c r="AZ20" s="32">
        <f ca="1">IF(AY20&gt;0,ROUND((INDIRECT(ADDRESS(AY20,$AY$7,,,"ТаблицаСоответствия"))+BA20)*$AY$8,0),)</f>
        <v>0</v>
      </c>
      <c r="BA20" s="32"/>
      <c r="BB20" s="12"/>
      <c r="BC20" s="32">
        <f ca="1">IF(BB20&gt;0,ROUND((INDIRECT(ADDRESS(BB20,$BB$7,,,"ТаблицаСоответствия"))+BD20)*$BB$8,0),)</f>
        <v>0</v>
      </c>
      <c r="BD20" s="32"/>
      <c r="BE20" s="12"/>
      <c r="BF20" s="32">
        <f ca="1">IF(BE20&gt;0,ROUND((INDIRECT(ADDRESS(BE20,$BE$7,,,"ТаблицаСоответствия"))+BG20)*$BE$8,0),)</f>
        <v>0</v>
      </c>
      <c r="BG20" s="32"/>
      <c r="BH20" s="12"/>
      <c r="BI20" s="32">
        <f ca="1">IF(BH20&gt;0,ROUND((INDIRECT(ADDRESS(BH20,$BH$7,,,"ТаблицаСоответствия"))+BJ20)*$BH$8,0),)</f>
        <v>0</v>
      </c>
      <c r="BJ20" s="32"/>
      <c r="BK20" s="12"/>
      <c r="BL20" s="32">
        <f ca="1">IF(BK20&gt;0,ROUND((INDIRECT(ADDRESS(BK20,$BK$7,,,"ТаблицаСоответствия"))+BM20)*$BK$8,0),)</f>
        <v>0</v>
      </c>
      <c r="BM20" s="158"/>
      <c r="BN20" s="170">
        <f ca="1">SUM(BL20,BC20,BF20,AZ20,AN20,AQ20,AK20,AE20,D20,G20,J20,M20,P20,S20,V20,Y20,AB20,AW20,BI20,AH20,AT20)</f>
        <v>29</v>
      </c>
      <c r="BO20" s="286" t="str">
        <f t="shared" si="1"/>
        <v>Банман Марк - Кулеева София</v>
      </c>
      <c r="BP20" s="286"/>
      <c r="BQ20" s="286"/>
      <c r="BR20" s="103">
        <f t="shared" ca="1" si="2"/>
        <v>11</v>
      </c>
    </row>
    <row r="21" spans="1:70" s="34" customFormat="1" ht="15.75" thickBot="1" x14ac:dyDescent="0.3">
      <c r="A21" s="30">
        <f t="shared" si="0"/>
        <v>12</v>
      </c>
      <c r="B21" s="143" t="s">
        <v>32</v>
      </c>
      <c r="C21" s="12"/>
      <c r="D21" s="154">
        <f ca="1">IF(C21&gt;0,(INDIRECT(ADDRESS(C21,$C$7,,,"ТаблицаСоответствия"))+E21)*$C$8,0)</f>
        <v>0</v>
      </c>
      <c r="E21" s="9"/>
      <c r="F21" s="12"/>
      <c r="G21" s="32">
        <f ca="1">IF(F21&gt;0,ROUND((INDIRECT(ADDRESS(F21,$F$7,,,"ТаблицаСоответствия"))+H21)*$F$8,0),)</f>
        <v>0</v>
      </c>
      <c r="H21" s="9"/>
      <c r="I21" s="12"/>
      <c r="J21" s="171">
        <f ca="1">IF(I21&gt;0,(INDIRECT(ADDRESS(I21,$I$7,,,"ТаблицаСоответствия"))+K21)*$I$8,0)</f>
        <v>0</v>
      </c>
      <c r="K21" s="9"/>
      <c r="L21" s="12"/>
      <c r="M21" s="171">
        <f ca="1">IF(L21&gt;0,(INDIRECT(ADDRESS(L21,$L$7,,,"ТаблицаСоответствия"))+N21)*$L$8,0)</f>
        <v>0</v>
      </c>
      <c r="N21" s="9"/>
      <c r="O21" s="12"/>
      <c r="P21" s="32">
        <f ca="1">IF(O21&gt;0,ROUND((INDIRECT(ADDRESS(O21,$O$7,,,"ТаблицаСоответствия"))+Q21)*$O$8,0),)</f>
        <v>0</v>
      </c>
      <c r="Q21" s="9"/>
      <c r="R21" s="12"/>
      <c r="S21" s="32">
        <f ca="1">IF(R21&gt;0,ROUND((INDIRECT(ADDRESS(R21,$R$7,,,"ТаблицаСоответствия"))+T21)*$R$8,0),)</f>
        <v>0</v>
      </c>
      <c r="T21" s="9"/>
      <c r="U21" s="12"/>
      <c r="V21" s="171">
        <f ca="1">IF(U21&gt;0,(INDIRECT(ADDRESS(U21,$U$7,,,"ТаблицаСоответствия"))+W21)*$U$8,0)</f>
        <v>0</v>
      </c>
      <c r="W21" s="9"/>
      <c r="X21" s="12"/>
      <c r="Y21" s="171">
        <f ca="1">IF(X21&gt;0,(INDIRECT(ADDRESS(X21,$X$7,,,"ТаблицаСоответствия"))+Z21)*$X$8,0)</f>
        <v>0</v>
      </c>
      <c r="Z21" s="9"/>
      <c r="AA21" s="12">
        <v>11</v>
      </c>
      <c r="AB21" s="171">
        <f ca="1">IF(AA21&gt;0,(INDIRECT(ADDRESS(AA21,$AA$7,,,"ТаблицаСоответствия"))+AC21)*$AA$8,0)</f>
        <v>5.6</v>
      </c>
      <c r="AC21" s="9"/>
      <c r="AD21" s="12">
        <v>9</v>
      </c>
      <c r="AE21" s="171">
        <f ca="1">IF(AD21&gt;0,(INDIRECT(ADDRESS(AD21,$AD$7,,,"ТаблицаСоответствия"))+AF21)*$AD$8,0)</f>
        <v>11.2</v>
      </c>
      <c r="AF21" s="9"/>
      <c r="AG21" s="12">
        <v>8</v>
      </c>
      <c r="AH21" s="154">
        <f ca="1">IF(AG21&gt;0,(INDIRECT(ADDRESS(AG21,$AG$7,,,"ТаблицаСоответствия"))+AI21)*$AG$8,0)</f>
        <v>12</v>
      </c>
      <c r="AI21" s="32"/>
      <c r="AJ21" s="12"/>
      <c r="AK21" s="9">
        <f ca="1">IF(AJ21&gt;0,ROUND((INDIRECT(ADDRESS(AJ21,$AJ$7,,,"ТаблицаСоответствия"))+AL21)*$AJ$8,0),)</f>
        <v>0</v>
      </c>
      <c r="AL21" s="9"/>
      <c r="AM21" s="12"/>
      <c r="AN21" s="171">
        <f ca="1">IF(AM21&gt;0,(INDIRECT(ADDRESS(AM21,$AM$7,,,"ТаблицаСоответствия"))+AO21)*$AM$8,0)</f>
        <v>0</v>
      </c>
      <c r="AO21" s="9"/>
      <c r="AP21" s="12"/>
      <c r="AQ21" s="9">
        <f ca="1">IF(AP21&gt;0,ROUND((INDIRECT(ADDRESS(AP21,$AP$7,,,"ТаблицаСоответствия"))+AR21)*$AP$8,0),)</f>
        <v>0</v>
      </c>
      <c r="AR21" s="9"/>
      <c r="AS21" s="12"/>
      <c r="AT21" s="9">
        <f ca="1">IF(AS21&gt;0,ROUND((INDIRECT(ADDRESS(AS21,$AS$7,,,"ТаблицаСоответствия"))+AU21)*$AS$8,0),)</f>
        <v>0</v>
      </c>
      <c r="AU21" s="9"/>
      <c r="AV21" s="12"/>
      <c r="AW21" s="9">
        <f ca="1">IF(AV21&gt;0,ROUND((INDIRECT(ADDRESS(AV21,$AV$7,,,"ТаблицаСоответствия"))+AX21)*$AV$8,0),)</f>
        <v>0</v>
      </c>
      <c r="AX21" s="9"/>
      <c r="AY21" s="12"/>
      <c r="AZ21" s="9">
        <f ca="1">IF(AY21&gt;0,ROUND((INDIRECT(ADDRESS(AY21,$AY$7,,,"ТаблицаСоответствия"))+BA21)*$AY$8,0),)</f>
        <v>0</v>
      </c>
      <c r="BA21" s="9"/>
      <c r="BB21" s="12"/>
      <c r="BC21" s="9">
        <f ca="1">IF(BB21&gt;0,ROUND((INDIRECT(ADDRESS(BB21,$BB$7,,,"ТаблицаСоответствия"))+BD21)*$BB$8,0),)</f>
        <v>0</v>
      </c>
      <c r="BD21" s="9"/>
      <c r="BE21" s="12"/>
      <c r="BF21" s="9">
        <f ca="1">IF(BE21&gt;0,ROUND((INDIRECT(ADDRESS(BE21,$BE$7,,,"ТаблицаСоответствия"))+BG21)*$BE$8,0),)</f>
        <v>0</v>
      </c>
      <c r="BG21" s="9"/>
      <c r="BH21" s="12"/>
      <c r="BI21" s="32">
        <f ca="1">IF(BH21&gt;0,ROUND((INDIRECT(ADDRESS(BH21,$BH$7,,,"ТаблицаСоответствия"))+BJ21)*$BH$8,0),)</f>
        <v>0</v>
      </c>
      <c r="BJ21" s="32"/>
      <c r="BK21" s="12"/>
      <c r="BL21" s="32">
        <f ca="1">IF(BK21&gt;0,ROUND((INDIRECT(ADDRESS(BK21,$BK$7,,,"ТаблицаСоответствия"))+BM21)*$BK$8,0),)</f>
        <v>0</v>
      </c>
      <c r="BM21" s="158"/>
      <c r="BN21" s="170">
        <f ca="1">SUM(BL21,BC21,BF21,AZ21,AN21,AQ21,AK21,AE21,D21,G21,J21,M21,P21,S21,V21,Y21,AB21,AW21,BI21,AH21,AT21)</f>
        <v>28.799999999999997</v>
      </c>
      <c r="BO21" s="287" t="str">
        <f t="shared" si="1"/>
        <v>Лемпа Даниил - Втюрина Елизавета</v>
      </c>
      <c r="BP21" s="287"/>
      <c r="BQ21" s="287"/>
      <c r="BR21" s="103">
        <f t="shared" ca="1" si="2"/>
        <v>12</v>
      </c>
    </row>
    <row r="22" spans="1:70" ht="15.75" thickBot="1" x14ac:dyDescent="0.3">
      <c r="A22" s="128">
        <f t="shared" si="0"/>
        <v>13</v>
      </c>
      <c r="B22" s="144" t="s">
        <v>27</v>
      </c>
      <c r="C22" s="12"/>
      <c r="D22" s="154">
        <f ca="1">IF(C22&gt;0,(INDIRECT(ADDRESS(C22,$C$7,,,"ТаблицаСоответствия"))+E22)*$C$8,0)</f>
        <v>0</v>
      </c>
      <c r="E22" s="32"/>
      <c r="F22" s="12"/>
      <c r="G22" s="32">
        <f ca="1">IF(F22&gt;0,ROUND((INDIRECT(ADDRESS(F22,$F$7,,,"ТаблицаСоответствия"))+H22)*$F$8,0),)</f>
        <v>0</v>
      </c>
      <c r="H22" s="32"/>
      <c r="I22" s="12"/>
      <c r="J22" s="171">
        <f ca="1">IF(I22&gt;0,(INDIRECT(ADDRESS(I22,$I$7,,,"ТаблицаСоответствия"))+K22)*$I$8,0)</f>
        <v>0</v>
      </c>
      <c r="K22" s="32"/>
      <c r="L22" s="12"/>
      <c r="M22" s="171">
        <f ca="1">IF(L22&gt;0,(INDIRECT(ADDRESS(L22,$L$7,,,"ТаблицаСоответствия"))+N22)*$L$8,0)</f>
        <v>0</v>
      </c>
      <c r="N22" s="32"/>
      <c r="O22" s="12"/>
      <c r="P22" s="32">
        <f ca="1">IF(O22&gt;0,ROUND((INDIRECT(ADDRESS(O22,$O$7,,,"ТаблицаСоответствия"))+Q22)*$O$8,0),)</f>
        <v>0</v>
      </c>
      <c r="Q22" s="32"/>
      <c r="R22" s="12"/>
      <c r="S22" s="32">
        <f ca="1">IF(R22&gt;0,ROUND((INDIRECT(ADDRESS(R22,$R$7,,,"ТаблицаСоответствия"))+T22)*$R$8,0),)</f>
        <v>0</v>
      </c>
      <c r="T22" s="32"/>
      <c r="U22" s="12"/>
      <c r="V22" s="171">
        <f ca="1">IF(U22&gt;0,(INDIRECT(ADDRESS(U22,$U$7,,,"ТаблицаСоответствия"))+W22)*$U$8,0)</f>
        <v>0</v>
      </c>
      <c r="W22" s="32"/>
      <c r="X22" s="12"/>
      <c r="Y22" s="171">
        <f ca="1">IF(X22&gt;0,(INDIRECT(ADDRESS(X22,$X$7,,,"ТаблицаСоответствия"))+Z22)*$X$8,0)</f>
        <v>0</v>
      </c>
      <c r="Z22" s="32"/>
      <c r="AA22" s="12">
        <v>10</v>
      </c>
      <c r="AB22" s="171">
        <f ca="1">IF(AA22&gt;0,(INDIRECT(ADDRESS(AA22,$AA$7,,,"ТаблицаСоответствия"))+AC22)*$AA$8,0)</f>
        <v>8.3999999999999986</v>
      </c>
      <c r="AC22" s="32"/>
      <c r="AD22" s="12">
        <v>7</v>
      </c>
      <c r="AE22" s="171">
        <f ca="1">IF(AD22&gt;0,(INDIRECT(ADDRESS(AD22,$AD$7,,,"ТаблицаСоответствия"))+AF22)*$AD$8,0)</f>
        <v>16.799999999999997</v>
      </c>
      <c r="AF22" s="32"/>
      <c r="AG22" s="12"/>
      <c r="AH22" s="154">
        <f ca="1">IF(AG22&gt;0,(INDIRECT(ADDRESS(AG22,$AG$7,,,"ТаблицаСоответствия"))+AI22)*$AG$8,0)</f>
        <v>0</v>
      </c>
      <c r="AI22" s="32"/>
      <c r="AJ22" s="12"/>
      <c r="AK22" s="32">
        <f ca="1">IF(AJ22&gt;0,ROUND((INDIRECT(ADDRESS(AJ22,$AJ$7,,,"ТаблицаСоответствия"))+AL22)*$AJ$8,0),)</f>
        <v>0</v>
      </c>
      <c r="AL22" s="32"/>
      <c r="AM22" s="12"/>
      <c r="AN22" s="171">
        <f ca="1">IF(AM22&gt;0,(INDIRECT(ADDRESS(AM22,$AM$7,,,"ТаблицаСоответствия"))+AO22)*$AM$8,0)</f>
        <v>0</v>
      </c>
      <c r="AO22" s="32"/>
      <c r="AP22" s="12"/>
      <c r="AQ22" s="32">
        <f ca="1">IF(AP22&gt;0,ROUND((INDIRECT(ADDRESS(AP22,$AP$7,,,"ТаблицаСоответствия"))+AR22)*$AP$8,0),)</f>
        <v>0</v>
      </c>
      <c r="AR22" s="32"/>
      <c r="AS22" s="12"/>
      <c r="AT22" s="9">
        <f ca="1">IF(AS22&gt;0,ROUND((INDIRECT(ADDRESS(AS22,$AS$7,,,"ТаблицаСоответствия"))+AU22)*$AS$8,0),)</f>
        <v>0</v>
      </c>
      <c r="AU22" s="32"/>
      <c r="AV22" s="12"/>
      <c r="AW22" s="9">
        <f ca="1">IF(AV22&gt;0,ROUND((INDIRECT(ADDRESS(AV22,$AV$7,,,"ТаблицаСоответствия"))+AX22)*$AV$8,0),)</f>
        <v>0</v>
      </c>
      <c r="AX22" s="32"/>
      <c r="AY22" s="12"/>
      <c r="AZ22" s="32">
        <f ca="1">IF(AY22&gt;0,ROUND((INDIRECT(ADDRESS(AY22,$AY$7,,,"ТаблицаСоответствия"))+BA22)*$AY$8,0),)</f>
        <v>0</v>
      </c>
      <c r="BA22" s="32"/>
      <c r="BB22" s="12"/>
      <c r="BC22" s="32">
        <f ca="1">IF(BB22&gt;0,ROUND((INDIRECT(ADDRESS(BB22,$BB$7,,,"ТаблицаСоответствия"))+BD22)*$BB$8,0),)</f>
        <v>0</v>
      </c>
      <c r="BD22" s="32"/>
      <c r="BE22" s="12"/>
      <c r="BF22" s="32">
        <f ca="1">IF(BE22&gt;0,ROUND((INDIRECT(ADDRESS(BE22,$BE$7,,,"ТаблицаСоответствия"))+BG22)*$BE$8,0),)</f>
        <v>0</v>
      </c>
      <c r="BG22" s="32"/>
      <c r="BH22" s="12"/>
      <c r="BI22" s="32">
        <f ca="1">IF(BH22&gt;0,ROUND((INDIRECT(ADDRESS(BH22,$BH$7,,,"ТаблицаСоответствия"))+BJ22)*$BH$8,0),)</f>
        <v>0</v>
      </c>
      <c r="BJ22" s="32"/>
      <c r="BK22" s="12"/>
      <c r="BL22" s="32">
        <f ca="1">IF(BK22&gt;0,ROUND((INDIRECT(ADDRESS(BK22,$BK$7,,,"ТаблицаСоответствия"))+BM22)*$BK$8,0),)</f>
        <v>0</v>
      </c>
      <c r="BM22" s="158"/>
      <c r="BN22" s="170">
        <f ca="1">SUM(BL22,BC22,BF22,AZ22,AN22,AQ22,AK22,AE22,D22,G22,J22,M22,P22,S22,V22,Y22,AB22,AW22,BI22,AH22,AT22)</f>
        <v>25.199999999999996</v>
      </c>
      <c r="BO22" s="287" t="str">
        <f t="shared" si="1"/>
        <v>Балуев Николай - Зорниченко Ульяна</v>
      </c>
      <c r="BP22" s="287"/>
      <c r="BQ22" s="287"/>
      <c r="BR22" s="103">
        <f t="shared" ca="1" si="2"/>
        <v>13</v>
      </c>
    </row>
    <row r="23" spans="1:70" ht="15.75" thickBot="1" x14ac:dyDescent="0.3">
      <c r="A23" s="128">
        <f t="shared" si="0"/>
        <v>14</v>
      </c>
      <c r="B23" s="197" t="s">
        <v>107</v>
      </c>
      <c r="C23" s="12"/>
      <c r="D23" s="154">
        <f ca="1">IF(C23&gt;0,(INDIRECT(ADDRESS(C23,$C$7,,,"ТаблицаСоответствия"))+E23)*$C$8,0)</f>
        <v>0</v>
      </c>
      <c r="E23" s="32"/>
      <c r="F23" s="12"/>
      <c r="G23" s="32">
        <f ca="1">IF(F23&gt;0,ROUND((INDIRECT(ADDRESS(F23,$F$7,,,"ТаблицаСоответствия"))+H23)*$F$8,0),)</f>
        <v>0</v>
      </c>
      <c r="H23" s="32"/>
      <c r="I23" s="12"/>
      <c r="J23" s="171">
        <f ca="1">IF(I23&gt;0,(INDIRECT(ADDRESS(I23,$I$7,,,"ТаблицаСоответствия"))+K23)*$I$8,0)</f>
        <v>0</v>
      </c>
      <c r="K23" s="32"/>
      <c r="L23" s="12"/>
      <c r="M23" s="171">
        <f ca="1">IF(L23&gt;0,(INDIRECT(ADDRESS(L23,$L$7,,,"ТаблицаСоответствия"))+N23)*$L$8,0)</f>
        <v>0</v>
      </c>
      <c r="N23" s="32"/>
      <c r="O23" s="12"/>
      <c r="P23" s="32">
        <f ca="1">IF(O23&gt;0,ROUND((INDIRECT(ADDRESS(O23,$O$7,,,"ТаблицаСоответствия"))+Q23)*$O$8,0),)</f>
        <v>0</v>
      </c>
      <c r="Q23" s="32"/>
      <c r="R23" s="12"/>
      <c r="S23" s="32">
        <f ca="1">IF(R23&gt;0,ROUND((INDIRECT(ADDRESS(R23,$R$7,,,"ТаблицаСоответствия"))+T23)*$R$8,0),)</f>
        <v>0</v>
      </c>
      <c r="T23" s="32"/>
      <c r="U23" s="12"/>
      <c r="V23" s="171">
        <f ca="1">IF(U23&gt;0,(INDIRECT(ADDRESS(U23,$U$7,,,"ТаблицаСоответствия"))+W23)*$U$8,0)</f>
        <v>0</v>
      </c>
      <c r="W23" s="32"/>
      <c r="X23" s="12"/>
      <c r="Y23" s="171">
        <f ca="1">IF(X23&gt;0,(INDIRECT(ADDRESS(X23,$X$7,,,"ТаблицаСоответствия"))+Z23)*$X$8,0)</f>
        <v>0</v>
      </c>
      <c r="Z23" s="32"/>
      <c r="AA23" s="12"/>
      <c r="AB23" s="171">
        <f ca="1">IF(AA23&gt;0,(INDIRECT(ADDRESS(AA23,$AA$7,,,"ТаблицаСоответствия"))+AC23)*$AA$8,0)</f>
        <v>0</v>
      </c>
      <c r="AC23" s="32"/>
      <c r="AD23" s="12">
        <v>13</v>
      </c>
      <c r="AE23" s="171">
        <f ca="1">IF(AD23&gt;0,(INDIRECT(ADDRESS(AD23,$AD$7,,,"ТаблицаСоответствия"))+AF23)*$AD$8,0)</f>
        <v>2.8</v>
      </c>
      <c r="AF23" s="32"/>
      <c r="AG23" s="12"/>
      <c r="AH23" s="154">
        <f ca="1">IF(AG23&gt;0,(INDIRECT(ADDRESS(AG23,$AG$7,,,"ТаблицаСоответствия"))+AI23)*$AG$8,0)</f>
        <v>0</v>
      </c>
      <c r="AI23" s="32"/>
      <c r="AJ23" s="12"/>
      <c r="AK23" s="32">
        <f ca="1">IF(AJ23&gt;0,ROUND((INDIRECT(ADDRESS(AJ23,$AJ$7,,,"ТаблицаСоответствия"))+AL23)*$AJ$8,0),)</f>
        <v>0</v>
      </c>
      <c r="AL23" s="32"/>
      <c r="AM23" s="12"/>
      <c r="AN23" s="171">
        <f ca="1">IF(AM23&gt;0,(INDIRECT(ADDRESS(AM23,$AM$7,,,"ТаблицаСоответствия"))+AO23)*$AM$8,0)</f>
        <v>0</v>
      </c>
      <c r="AO23" s="32"/>
      <c r="AP23" s="12"/>
      <c r="AQ23" s="32">
        <f ca="1">IF(AP23&gt;0,ROUND((INDIRECT(ADDRESS(AP23,$AP$7,,,"ТаблицаСоответствия"))+AR23)*$AP$8,0),)</f>
        <v>0</v>
      </c>
      <c r="AR23" s="32"/>
      <c r="AS23" s="12"/>
      <c r="AT23" s="32">
        <f ca="1">IF(AS23&gt;0,ROUND((INDIRECT(ADDRESS(AS23,$AS$7,,,"ТаблицаСоответствия"))+AU23)*$AS$8,0),)</f>
        <v>0</v>
      </c>
      <c r="AU23" s="32"/>
      <c r="AV23" s="12"/>
      <c r="AW23" s="32">
        <f ca="1">IF(AV23&gt;0,ROUND((INDIRECT(ADDRESS(AV23,$AV$7,,,"ТаблицаСоответствия"))+AX23)*$AV$8,0),)</f>
        <v>0</v>
      </c>
      <c r="AX23" s="32"/>
      <c r="AY23" s="43"/>
      <c r="AZ23" s="32">
        <f ca="1">IF(AY23&gt;0,ROUND((INDIRECT(ADDRESS(AY23,$AY$7,,,"ТаблицаСоответствия"))+BA23)*$AY$8,0),)</f>
        <v>0</v>
      </c>
      <c r="BA23" s="32"/>
      <c r="BB23" s="43"/>
      <c r="BC23" s="32">
        <f ca="1">IF(BB23&gt;0,ROUND((INDIRECT(ADDRESS(BB23,$BB$7,,,"ТаблицаСоответствия"))+BD23)*$BB$8,0),)</f>
        <v>0</v>
      </c>
      <c r="BD23" s="32"/>
      <c r="BE23" s="43"/>
      <c r="BF23" s="32">
        <f ca="1">IF(BE23&gt;0,ROUND((INDIRECT(ADDRESS(BE23,$BE$7,,,"ТаблицаСоответствия"))+BG23)*$BE$8,0),)</f>
        <v>0</v>
      </c>
      <c r="BG23" s="32"/>
      <c r="BH23" s="43"/>
      <c r="BI23" s="32">
        <f ca="1">IF(BH23&gt;0,ROUND((INDIRECT(ADDRESS(BH23,$BH$7,,,"ТаблицаСоответствия"))+BJ23)*$BH$8,0),)</f>
        <v>0</v>
      </c>
      <c r="BJ23" s="32"/>
      <c r="BK23" s="43"/>
      <c r="BL23" s="32">
        <f ca="1">IF(BK23&gt;0,ROUND((INDIRECT(ADDRESS(BK23,$BK$7,,,"ТаблицаСоответствия"))+BM23)*$BK$8,0),)</f>
        <v>0</v>
      </c>
      <c r="BM23" s="158"/>
      <c r="BN23" s="170">
        <f ca="1">SUM(BL23,BC23,BF23,AZ23,AN23,AQ23,AK23,AE23,D23,G23,J23,M23,P23,S23,V23,Y23,AB23,AW23,BI23,AH23,AT23)</f>
        <v>2.8</v>
      </c>
      <c r="BO23" s="287" t="str">
        <f t="shared" si="1"/>
        <v>Марчук Илья - Васильева Анастасия</v>
      </c>
      <c r="BP23" s="287"/>
      <c r="BQ23" s="287"/>
      <c r="BR23" s="103">
        <f t="shared" ca="1" si="2"/>
        <v>14</v>
      </c>
    </row>
    <row r="24" spans="1:70" ht="15.75" thickBot="1" x14ac:dyDescent="0.3">
      <c r="A24" s="128">
        <f t="shared" si="0"/>
        <v>15</v>
      </c>
      <c r="B24" s="146" t="s">
        <v>140</v>
      </c>
      <c r="C24" s="12"/>
      <c r="D24" s="154">
        <f ca="1">IF(C24&gt;0,(INDIRECT(ADDRESS(C24,$C$7,,,"ТаблицаСоответствия"))+E24)*$C$8,0)</f>
        <v>0</v>
      </c>
      <c r="E24" s="9"/>
      <c r="F24" s="12"/>
      <c r="G24" s="32">
        <f ca="1">IF(F24&gt;0,ROUND((INDIRECT(ADDRESS(F24,$F$7,,,"ТаблицаСоответствия"))+H24)*$F$8,0),)</f>
        <v>0</v>
      </c>
      <c r="H24" s="9"/>
      <c r="I24" s="12">
        <v>197</v>
      </c>
      <c r="J24" s="171">
        <f ca="1">IF(I24&gt;0,(INDIRECT(ADDRESS(I24,$I$7,,,"ТаблицаСоответствия"))+K24)*$I$8,0)</f>
        <v>18</v>
      </c>
      <c r="K24" s="9"/>
      <c r="L24" s="12"/>
      <c r="M24" s="171">
        <f ca="1">IF(L24&gt;0,(INDIRECT(ADDRESS(L24,$L$7,,,"ТаблицаСоответствия"))+N24)*$L$8,0)</f>
        <v>0</v>
      </c>
      <c r="N24" s="9"/>
      <c r="O24" s="12"/>
      <c r="P24" s="32">
        <f ca="1">IF(O24&gt;0,ROUND((INDIRECT(ADDRESS(O24,$O$7,,,"ТаблицаСоответствия"))+Q24)*$O$8,0),)</f>
        <v>0</v>
      </c>
      <c r="Q24" s="9"/>
      <c r="R24" s="12"/>
      <c r="S24" s="32">
        <f ca="1">IF(R24&gt;0,ROUND((INDIRECT(ADDRESS(R24,$R$7,,,"ТаблицаСоответствия"))+T24)*$R$8,0),)</f>
        <v>0</v>
      </c>
      <c r="T24" s="9"/>
      <c r="U24" s="12"/>
      <c r="V24" s="171">
        <f ca="1">IF(U24&gt;0,(INDIRECT(ADDRESS(U24,$U$7,,,"ТаблицаСоответствия"))+W24)*$U$8,0)</f>
        <v>0</v>
      </c>
      <c r="W24" s="9"/>
      <c r="X24" s="12">
        <v>30</v>
      </c>
      <c r="Y24" s="171">
        <f ca="1">IF(X24&gt;0,(INDIRECT(ADDRESS(X24,$X$7,,,"ТаблицаСоответствия"))+Z24)*$X$8,0)</f>
        <v>16</v>
      </c>
      <c r="Z24" s="9"/>
      <c r="AA24" s="12">
        <v>5</v>
      </c>
      <c r="AB24" s="171">
        <f ca="1">IF(AA24&gt;0,(INDIRECT(ADDRESS(AA24,$AA$7,,,"ТаблицаСоответствия"))+AC24)*$AA$8,0)</f>
        <v>25.2</v>
      </c>
      <c r="AC24" s="9"/>
      <c r="AD24" s="12">
        <v>5</v>
      </c>
      <c r="AE24" s="171">
        <f ca="1">IF(AD24&gt;0,(INDIRECT(ADDRESS(AD24,$AD$7,,,"ТаблицаСоответствия"))+AF24)*$AD$8,0)</f>
        <v>25.2</v>
      </c>
      <c r="AF24" s="9"/>
      <c r="AG24" s="12"/>
      <c r="AH24" s="154">
        <f ca="1">IF(AG24&gt;0,(INDIRECT(ADDRESS(AG24,$AG$7,,,"ТаблицаСоответствия"))+AI24)*$AG$8,0)</f>
        <v>0</v>
      </c>
      <c r="AI24" s="32"/>
      <c r="AJ24" s="12">
        <v>47</v>
      </c>
      <c r="AK24" s="32">
        <f ca="1">IF(AJ24&gt;0,ROUND((INDIRECT(ADDRESS(AJ24,$AJ$7,,,"ТаблицаСоответствия"))+AL24)*$AJ$8,0),)</f>
        <v>22</v>
      </c>
      <c r="AL24" s="32"/>
      <c r="AM24" s="12"/>
      <c r="AN24" s="171">
        <f ca="1">IF(AM24&gt;0,(INDIRECT(ADDRESS(AM24,$AM$7,,,"ТаблицаСоответствия"))+AO24)*$AM$8,0)</f>
        <v>0</v>
      </c>
      <c r="AO24" s="32"/>
      <c r="AP24" s="12"/>
      <c r="AQ24" s="32">
        <f ca="1">IF(AP24&gt;0,ROUND((INDIRECT(ADDRESS(AP24,$AP$7,,,"ТаблицаСоответствия"))+AR24)*$AP$8,0),)</f>
        <v>0</v>
      </c>
      <c r="AR24" s="32"/>
      <c r="AS24" s="12"/>
      <c r="AT24" s="9">
        <f ca="1">IF(AS24&gt;0,ROUND((INDIRECT(ADDRESS(AS24,$AS$7,,,"ТаблицаСоответствия"))+AU24)*$AS$8,0),)</f>
        <v>0</v>
      </c>
      <c r="AU24" s="32"/>
      <c r="AV24" s="12"/>
      <c r="AW24" s="9">
        <f ca="1">IF(AV24&gt;0,ROUND((INDIRECT(ADDRESS(AV24,$AV$7,,,"ТаблицаСоответствия"))+AX24)*$AV$8,0),)</f>
        <v>0</v>
      </c>
      <c r="AX24" s="32"/>
      <c r="AY24" s="12"/>
      <c r="AZ24" s="32">
        <f ca="1">IF(AY24&gt;0,ROUND((INDIRECT(ADDRESS(AY24,$AY$7,,,"ТаблицаСоответствия"))+BA24)*$AY$8,0),)</f>
        <v>0</v>
      </c>
      <c r="BA24" s="32"/>
      <c r="BB24" s="12"/>
      <c r="BC24" s="32">
        <f ca="1">IF(BB24&gt;0,ROUND((INDIRECT(ADDRESS(BB24,$BB$7,,,"ТаблицаСоответствия"))+BD24)*$BB$8,0),)</f>
        <v>0</v>
      </c>
      <c r="BD24" s="32"/>
      <c r="BE24" s="12"/>
      <c r="BF24" s="32">
        <f ca="1">IF(BE24&gt;0,ROUND((INDIRECT(ADDRESS(BE24,$BE$7,,,"ТаблицаСоответствия"))+BG24)*$BE$8,0),)</f>
        <v>0</v>
      </c>
      <c r="BG24" s="32"/>
      <c r="BH24" s="12"/>
      <c r="BI24" s="32">
        <f ca="1">IF(BH24&gt;0,ROUND((INDIRECT(ADDRESS(BH24,$BH$7,,,"ТаблицаСоответствия"))+BJ24)*$BH$8,0),)</f>
        <v>0</v>
      </c>
      <c r="BJ24" s="32"/>
      <c r="BK24" s="12"/>
      <c r="BL24" s="32">
        <f ca="1">IF(BK24&gt;0,ROUND((INDIRECT(ADDRESS(BK24,$BK$7,,,"ТаблицаСоответствия"))+BM24)*$BK$8,0),)</f>
        <v>0</v>
      </c>
      <c r="BM24" s="158"/>
      <c r="BN24" s="170">
        <v>0</v>
      </c>
      <c r="BO24" s="287" t="str">
        <f t="shared" si="1"/>
        <v>Тихонов Роман - Жорник Полина (РАСПАЛАСЬ!)</v>
      </c>
      <c r="BP24" s="287"/>
      <c r="BQ24" s="287"/>
      <c r="BR24" s="103">
        <f t="shared" si="2"/>
        <v>0</v>
      </c>
    </row>
    <row r="25" spans="1:70" ht="15.75" thickBot="1" x14ac:dyDescent="0.3">
      <c r="A25" s="128">
        <f t="shared" si="0"/>
        <v>16</v>
      </c>
      <c r="B25" s="234" t="s">
        <v>119</v>
      </c>
      <c r="C25" s="12">
        <v>85</v>
      </c>
      <c r="D25" s="154">
        <f ca="1">IF(C25&gt;0,(INDIRECT(ADDRESS(C25,$C$7,,,"ТаблицаСоответствия"))+E25)*$C$8,0)</f>
        <v>18</v>
      </c>
      <c r="E25" s="32"/>
      <c r="F25" s="12"/>
      <c r="G25" s="32">
        <f ca="1">IF(F25&gt;0,ROUND((INDIRECT(ADDRESS(F25,$F$7,,,"ТаблицаСоответствия"))+H25)*$F$8,0),)</f>
        <v>0</v>
      </c>
      <c r="H25" s="32"/>
      <c r="I25" s="12"/>
      <c r="J25" s="171">
        <f ca="1">IF(I25&gt;0,(INDIRECT(ADDRESS(I25,$I$7,,,"ТаблицаСоответствия"))+K25)*$I$8,0)</f>
        <v>0</v>
      </c>
      <c r="K25" s="32"/>
      <c r="L25" s="12"/>
      <c r="M25" s="171">
        <f ca="1">IF(L25&gt;0,(INDIRECT(ADDRESS(L25,$L$7,,,"ТаблицаСоответствия"))+N25)*$L$8,0)</f>
        <v>0</v>
      </c>
      <c r="N25" s="32"/>
      <c r="O25" s="12"/>
      <c r="P25" s="32">
        <f ca="1">IF(O25&gt;0,ROUND((INDIRECT(ADDRESS(O25,$O$7,,,"ТаблицаСоответствия"))+Q25)*$O$8,0),)</f>
        <v>0</v>
      </c>
      <c r="Q25" s="32"/>
      <c r="R25" s="12"/>
      <c r="S25" s="32">
        <f ca="1">IF(R25&gt;0,ROUND((INDIRECT(ADDRESS(R25,$R$7,,,"ТаблицаСоответствия"))+T25)*$R$8,0),)</f>
        <v>0</v>
      </c>
      <c r="T25" s="32"/>
      <c r="U25" s="12"/>
      <c r="V25" s="171">
        <f ca="1">IF(U25&gt;0,(INDIRECT(ADDRESS(U25,$U$7,,,"ТаблицаСоответствия"))+W25)*$U$8,0)</f>
        <v>0</v>
      </c>
      <c r="W25" s="32"/>
      <c r="X25" s="12">
        <v>5</v>
      </c>
      <c r="Y25" s="171">
        <f ca="1">IF(X25&gt;0,(INDIRECT(ADDRESS(X25,$X$7,,,"ТаблицаСоответствия"))+Z25)*$X$8,0)</f>
        <v>105.60000000000001</v>
      </c>
      <c r="Z25" s="32"/>
      <c r="AA25" s="12">
        <v>3</v>
      </c>
      <c r="AB25" s="171">
        <f ca="1">IF(AA25&gt;0,(INDIRECT(ADDRESS(AA25,$AA$7,,,"ТаблицаСоответствия"))+AC25)*$AA$8,0)</f>
        <v>36.4</v>
      </c>
      <c r="AC25" s="32"/>
      <c r="AD25" s="12">
        <v>1</v>
      </c>
      <c r="AE25" s="171">
        <f ca="1">IF(AD25&gt;0,(INDIRECT(ADDRESS(AD25,$AD$7,,,"ТаблицаСоответствия"))+AF25)*$AD$8,0)</f>
        <v>47.599999999999994</v>
      </c>
      <c r="AF25" s="32"/>
      <c r="AG25" s="12"/>
      <c r="AH25" s="154">
        <f ca="1">IF(AG25&gt;0,(INDIRECT(ADDRESS(AG25,$AG$7,,,"ТаблицаСоответствия"))+AI25)*$AG$8,0)</f>
        <v>0</v>
      </c>
      <c r="AI25" s="32"/>
      <c r="AJ25" s="12"/>
      <c r="AK25" s="32">
        <f ca="1">IF(AJ25&gt;0,ROUND((INDIRECT(ADDRESS(AJ25,$AJ$7,,,"ТаблицаСоответствия"))+AL25)*$AJ$8,0),)</f>
        <v>0</v>
      </c>
      <c r="AL25" s="32"/>
      <c r="AM25" s="12"/>
      <c r="AN25" s="171">
        <f ca="1">IF(AM25&gt;0,(INDIRECT(ADDRESS(AM25,$AM$7,,,"ТаблицаСоответствия"))+AO25)*$AM$8,0)</f>
        <v>0</v>
      </c>
      <c r="AO25" s="32"/>
      <c r="AP25" s="12"/>
      <c r="AQ25" s="32">
        <f ca="1">IF(AP25&gt;0,ROUND((INDIRECT(ADDRESS(AP25,$AP$7,,,"ТаблицаСоответствия"))+AR25)*$AP$8,0),)</f>
        <v>0</v>
      </c>
      <c r="AR25" s="32"/>
      <c r="AS25" s="12"/>
      <c r="AT25" s="9">
        <f ca="1">IF(AS25&gt;0,ROUND((INDIRECT(ADDRESS(AS25,$AS$7,,,"ТаблицаСоответствия"))+AU25)*$AS$8,0),)</f>
        <v>0</v>
      </c>
      <c r="AU25" s="32"/>
      <c r="AV25" s="12"/>
      <c r="AW25" s="9">
        <f ca="1">IF(AV25&gt;0,ROUND((INDIRECT(ADDRESS(AV25,$AV$7,,,"ТаблицаСоответствия"))+AX25)*$AV$8,0),)</f>
        <v>0</v>
      </c>
      <c r="AX25" s="32"/>
      <c r="AY25" s="12"/>
      <c r="AZ25" s="32">
        <f ca="1">IF(AY25&gt;0,ROUND((INDIRECT(ADDRESS(AY25,$AY$7,,,"ТаблицаСоответствия"))+BA25)*$AY$8,0),)</f>
        <v>0</v>
      </c>
      <c r="BA25" s="32"/>
      <c r="BB25" s="12"/>
      <c r="BC25" s="32">
        <f ca="1">IF(BB25&gt;0,ROUND((INDIRECT(ADDRESS(BB25,$BB$7,,,"ТаблицаСоответствия"))+BD25)*$BB$8,0),)</f>
        <v>0</v>
      </c>
      <c r="BD25" s="32"/>
      <c r="BE25" s="12"/>
      <c r="BF25" s="32">
        <f ca="1">IF(BE25&gt;0,ROUND((INDIRECT(ADDRESS(BE25,$BE$7,,,"ТаблицаСоответствия"))+BG25)*$BE$8,0),)</f>
        <v>0</v>
      </c>
      <c r="BG25" s="32"/>
      <c r="BH25" s="12"/>
      <c r="BI25" s="32">
        <f ca="1">IF(BH25&gt;0,ROUND((INDIRECT(ADDRESS(BH25,$BH$7,,,"ТаблицаСоответствия"))+BJ25)*$BH$8,0),)</f>
        <v>0</v>
      </c>
      <c r="BJ25" s="32"/>
      <c r="BK25" s="12"/>
      <c r="BL25" s="32">
        <f ca="1">IF(BK25&gt;0,ROUND((INDIRECT(ADDRESS(BK25,$BK$7,,,"ТаблицаСоответствия"))+BM25)*$BK$8,0),)</f>
        <v>0</v>
      </c>
      <c r="BM25" s="158"/>
      <c r="BN25" s="170">
        <v>0</v>
      </c>
      <c r="BO25" s="287" t="str">
        <f t="shared" ref="BO25" si="3">B25</f>
        <v>Пашкин Артем - Вирронен Юлия (РАСПАЛАСЬ!)</v>
      </c>
      <c r="BP25" s="287"/>
      <c r="BQ25" s="287"/>
      <c r="BR25" s="103">
        <f t="shared" si="2"/>
        <v>0</v>
      </c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89"/>
      <c r="BP26" s="289"/>
      <c r="BQ26" s="289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89"/>
      <c r="BP27" s="289"/>
      <c r="BQ27" s="289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89"/>
      <c r="BP28" s="289"/>
      <c r="BQ28" s="289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89"/>
      <c r="BP29" s="289"/>
      <c r="BQ29" s="289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89"/>
      <c r="BP30" s="289"/>
      <c r="BQ30" s="289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89"/>
      <c r="BP31" s="289"/>
      <c r="BQ31" s="289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89"/>
      <c r="BP32" s="289"/>
      <c r="BQ32" s="289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89"/>
      <c r="BP33" s="289"/>
      <c r="BQ33" s="289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89"/>
      <c r="BP34" s="289"/>
      <c r="BQ34" s="289"/>
      <c r="BR34" s="89"/>
    </row>
  </sheetData>
  <sortState ref="B10:BN26">
    <sortCondition descending="1" ref="BN10"/>
  </sortState>
  <mergeCells count="110"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</mergeCells>
  <conditionalFormatting sqref="BR10:BR34">
    <cfRule type="cellIs" dxfId="116" priority="54" stopIfTrue="1" operator="equal">
      <formula>3</formula>
    </cfRule>
    <cfRule type="cellIs" dxfId="115" priority="55" stopIfTrue="1" operator="equal">
      <formula>2</formula>
    </cfRule>
    <cfRule type="cellIs" dxfId="114" priority="56" stopIfTrue="1" operator="equal">
      <formula>1</formula>
    </cfRule>
  </conditionalFormatting>
  <conditionalFormatting sqref="BR26">
    <cfRule type="cellIs" dxfId="113" priority="40" stopIfTrue="1" operator="equal">
      <formula>3</formula>
    </cfRule>
    <cfRule type="cellIs" dxfId="112" priority="41" stopIfTrue="1" operator="equal">
      <formula>2</formula>
    </cfRule>
    <cfRule type="cellIs" dxfId="111" priority="42" stopIfTrue="1" operator="equal">
      <formula>1</formula>
    </cfRule>
  </conditionalFormatting>
  <conditionalFormatting sqref="BR26">
    <cfRule type="cellIs" dxfId="110" priority="37" stopIfTrue="1" operator="equal">
      <formula>3</formula>
    </cfRule>
    <cfRule type="cellIs" dxfId="109" priority="38" stopIfTrue="1" operator="equal">
      <formula>2</formula>
    </cfRule>
    <cfRule type="cellIs" dxfId="108" priority="39" stopIfTrue="1" operator="equal">
      <formula>1</formula>
    </cfRule>
  </conditionalFormatting>
  <conditionalFormatting sqref="BR27">
    <cfRule type="cellIs" dxfId="107" priority="34" stopIfTrue="1" operator="equal">
      <formula>3</formula>
    </cfRule>
    <cfRule type="cellIs" dxfId="106" priority="35" stopIfTrue="1" operator="equal">
      <formula>2</formula>
    </cfRule>
    <cfRule type="cellIs" dxfId="105" priority="36" stopIfTrue="1" operator="equal">
      <formula>1</formula>
    </cfRule>
  </conditionalFormatting>
  <conditionalFormatting sqref="BR27">
    <cfRule type="cellIs" dxfId="104" priority="31" stopIfTrue="1" operator="equal">
      <formula>3</formula>
    </cfRule>
    <cfRule type="cellIs" dxfId="103" priority="32" stopIfTrue="1" operator="equal">
      <formula>2</formula>
    </cfRule>
    <cfRule type="cellIs" dxfId="102" priority="33" stopIfTrue="1" operator="equal">
      <formula>1</formula>
    </cfRule>
  </conditionalFormatting>
  <conditionalFormatting sqref="BR28">
    <cfRule type="cellIs" dxfId="101" priority="28" stopIfTrue="1" operator="equal">
      <formula>3</formula>
    </cfRule>
    <cfRule type="cellIs" dxfId="100" priority="29" stopIfTrue="1" operator="equal">
      <formula>2</formula>
    </cfRule>
    <cfRule type="cellIs" dxfId="99" priority="30" stopIfTrue="1" operator="equal">
      <formula>1</formula>
    </cfRule>
  </conditionalFormatting>
  <conditionalFormatting sqref="BR28">
    <cfRule type="cellIs" dxfId="98" priority="25" stopIfTrue="1" operator="equal">
      <formula>3</formula>
    </cfRule>
    <cfRule type="cellIs" dxfId="97" priority="26" stopIfTrue="1" operator="equal">
      <formula>2</formula>
    </cfRule>
    <cfRule type="cellIs" dxfId="96" priority="27" stopIfTrue="1" operator="equal">
      <formula>1</formula>
    </cfRule>
  </conditionalFormatting>
  <conditionalFormatting sqref="BR29:BR34">
    <cfRule type="cellIs" dxfId="95" priority="22" stopIfTrue="1" operator="equal">
      <formula>3</formula>
    </cfRule>
    <cfRule type="cellIs" dxfId="94" priority="23" stopIfTrue="1" operator="equal">
      <formula>2</formula>
    </cfRule>
    <cfRule type="cellIs" dxfId="93" priority="24" stopIfTrue="1" operator="equal">
      <formula>1</formula>
    </cfRule>
  </conditionalFormatting>
  <conditionalFormatting sqref="BR29:BR34">
    <cfRule type="cellIs" dxfId="92" priority="19" stopIfTrue="1" operator="equal">
      <formula>3</formula>
    </cfRule>
    <cfRule type="cellIs" dxfId="91" priority="20" stopIfTrue="1" operator="equal">
      <formula>2</formula>
    </cfRule>
    <cfRule type="cellIs" dxfId="90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topLeftCell="B2" zoomScale="81" zoomScaleNormal="70" workbookViewId="0">
      <selection activeCell="T2" sqref="R1:T1048576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hidden="1" customWidth="1"/>
    <col min="4" max="4" width="8.28515625" hidden="1" customWidth="1"/>
    <col min="5" max="5" width="9.28515625" hidden="1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17" width="6" customWidth="1"/>
    <col min="18" max="20" width="6" hidden="1" customWidth="1"/>
    <col min="21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53" width="6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3" t="s">
        <v>4</v>
      </c>
      <c r="C5" s="249" t="s">
        <v>66</v>
      </c>
      <c r="D5" s="250"/>
      <c r="E5" s="251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131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112</v>
      </c>
      <c r="AH5" s="246"/>
      <c r="AI5" s="248"/>
      <c r="AJ5" s="245" t="s">
        <v>113</v>
      </c>
      <c r="AK5" s="246"/>
      <c r="AL5" s="248"/>
      <c r="AM5" s="245" t="s">
        <v>132</v>
      </c>
      <c r="AN5" s="246"/>
      <c r="AO5" s="248"/>
      <c r="AP5" s="308" t="s">
        <v>125</v>
      </c>
      <c r="AQ5" s="309"/>
      <c r="AR5" s="304"/>
      <c r="AS5" s="245" t="s">
        <v>142</v>
      </c>
      <c r="AT5" s="246"/>
      <c r="AU5" s="247"/>
      <c r="AV5" s="245" t="s">
        <v>143</v>
      </c>
      <c r="AW5" s="246"/>
      <c r="AX5" s="247"/>
      <c r="AY5" s="245" t="s">
        <v>144</v>
      </c>
      <c r="AZ5" s="246"/>
      <c r="BA5" s="248"/>
      <c r="BB5" s="245"/>
      <c r="BC5" s="246"/>
      <c r="BD5" s="248"/>
      <c r="BE5" s="245"/>
      <c r="BF5" s="246"/>
      <c r="BG5" s="247"/>
      <c r="BH5" s="245"/>
      <c r="BI5" s="246"/>
      <c r="BJ5" s="247"/>
      <c r="BK5" s="245"/>
      <c r="BL5" s="246"/>
      <c r="BM5" s="247"/>
      <c r="BN5" s="258"/>
      <c r="BO5" s="259"/>
      <c r="BP5" s="260"/>
      <c r="BQ5" s="258"/>
      <c r="BR5" s="259"/>
      <c r="BS5" s="260"/>
      <c r="BT5" s="258"/>
      <c r="BU5" s="259"/>
      <c r="BV5" s="260"/>
    </row>
    <row r="6" spans="1:79" ht="15.75" thickBot="1" x14ac:dyDescent="0.3">
      <c r="A6" s="1"/>
      <c r="B6" s="41" t="s">
        <v>1</v>
      </c>
      <c r="C6" s="252"/>
      <c r="D6" s="253"/>
      <c r="E6" s="254"/>
      <c r="F6" s="261">
        <v>193</v>
      </c>
      <c r="G6" s="262"/>
      <c r="H6" s="260"/>
      <c r="I6" s="255">
        <v>298</v>
      </c>
      <c r="J6" s="256"/>
      <c r="K6" s="257"/>
      <c r="L6" s="255">
        <v>158</v>
      </c>
      <c r="M6" s="256"/>
      <c r="N6" s="257"/>
      <c r="O6" s="255">
        <v>356</v>
      </c>
      <c r="P6" s="256"/>
      <c r="Q6" s="248"/>
      <c r="R6" s="255"/>
      <c r="S6" s="256"/>
      <c r="T6" s="248"/>
      <c r="U6" s="255">
        <v>43</v>
      </c>
      <c r="V6" s="256"/>
      <c r="W6" s="248"/>
      <c r="X6" s="255">
        <v>11</v>
      </c>
      <c r="Y6" s="256"/>
      <c r="Z6" s="248"/>
      <c r="AA6" s="255">
        <v>14</v>
      </c>
      <c r="AB6" s="256"/>
      <c r="AC6" s="248"/>
      <c r="AD6" s="255">
        <v>8</v>
      </c>
      <c r="AE6" s="256"/>
      <c r="AF6" s="248"/>
      <c r="AG6" s="255">
        <v>85</v>
      </c>
      <c r="AH6" s="256"/>
      <c r="AI6" s="248"/>
      <c r="AJ6" s="255">
        <v>198</v>
      </c>
      <c r="AK6" s="256"/>
      <c r="AL6" s="248"/>
      <c r="AM6" s="255">
        <v>473</v>
      </c>
      <c r="AN6" s="256"/>
      <c r="AO6" s="248"/>
      <c r="AP6" s="302">
        <v>1</v>
      </c>
      <c r="AQ6" s="303"/>
      <c r="AR6" s="304"/>
      <c r="AS6" s="261">
        <v>120</v>
      </c>
      <c r="AT6" s="262"/>
      <c r="AU6" s="260"/>
      <c r="AV6" s="261">
        <v>30</v>
      </c>
      <c r="AW6" s="262"/>
      <c r="AX6" s="285"/>
      <c r="AY6" s="255">
        <v>178</v>
      </c>
      <c r="AZ6" s="256"/>
      <c r="BA6" s="248"/>
      <c r="BB6" s="261"/>
      <c r="BC6" s="262"/>
      <c r="BD6" s="285"/>
      <c r="BE6" s="261"/>
      <c r="BF6" s="262"/>
      <c r="BG6" s="285"/>
      <c r="BH6" s="261"/>
      <c r="BI6" s="262"/>
      <c r="BJ6" s="285"/>
      <c r="BK6" s="261"/>
      <c r="BL6" s="262"/>
      <c r="BM6" s="285"/>
      <c r="BN6" s="261"/>
      <c r="BO6" s="262"/>
      <c r="BP6" s="285"/>
      <c r="BQ6" s="261"/>
      <c r="BR6" s="262"/>
      <c r="BS6" s="285"/>
      <c r="BT6" s="261"/>
      <c r="BU6" s="262"/>
      <c r="BV6" s="260"/>
    </row>
    <row r="7" spans="1:79" ht="15.75" thickBot="1" x14ac:dyDescent="0.3">
      <c r="A7" s="1"/>
      <c r="B7" s="41" t="s">
        <v>5</v>
      </c>
      <c r="C7" s="266"/>
      <c r="D7" s="267"/>
      <c r="E7" s="268"/>
      <c r="F7" s="270">
        <v>6</v>
      </c>
      <c r="G7" s="271"/>
      <c r="H7" s="272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/>
      <c r="S7" s="264"/>
      <c r="T7" s="265"/>
      <c r="U7" s="263">
        <v>4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2</v>
      </c>
      <c r="AE7" s="264"/>
      <c r="AF7" s="265"/>
      <c r="AG7" s="263">
        <v>5</v>
      </c>
      <c r="AH7" s="264"/>
      <c r="AI7" s="265"/>
      <c r="AJ7" s="263">
        <v>6</v>
      </c>
      <c r="AK7" s="264"/>
      <c r="AL7" s="265"/>
      <c r="AM7" s="263">
        <v>8</v>
      </c>
      <c r="AN7" s="264"/>
      <c r="AO7" s="265"/>
      <c r="AP7" s="305">
        <v>1</v>
      </c>
      <c r="AQ7" s="306"/>
      <c r="AR7" s="307"/>
      <c r="AS7" s="270">
        <v>5</v>
      </c>
      <c r="AT7" s="271"/>
      <c r="AU7" s="272"/>
      <c r="AV7" s="270">
        <v>3</v>
      </c>
      <c r="AW7" s="271"/>
      <c r="AX7" s="288"/>
      <c r="AY7" s="263">
        <v>6</v>
      </c>
      <c r="AZ7" s="264"/>
      <c r="BA7" s="265"/>
      <c r="BB7" s="270"/>
      <c r="BC7" s="271"/>
      <c r="BD7" s="288"/>
      <c r="BE7" s="270"/>
      <c r="BF7" s="271"/>
      <c r="BG7" s="288"/>
      <c r="BH7" s="270"/>
      <c r="BI7" s="271"/>
      <c r="BJ7" s="288"/>
      <c r="BK7" s="270"/>
      <c r="BL7" s="271"/>
      <c r="BM7" s="288"/>
      <c r="BN7" s="270"/>
      <c r="BO7" s="271"/>
      <c r="BP7" s="288"/>
      <c r="BQ7" s="270"/>
      <c r="BR7" s="271"/>
      <c r="BS7" s="288"/>
      <c r="BT7" s="270"/>
      <c r="BU7" s="271"/>
      <c r="BV7" s="272"/>
    </row>
    <row r="8" spans="1:79" ht="15.75" thickBot="1" x14ac:dyDescent="0.3">
      <c r="A8" s="1"/>
      <c r="B8" s="41" t="s">
        <v>0</v>
      </c>
      <c r="C8" s="252">
        <v>1.8</v>
      </c>
      <c r="D8" s="253"/>
      <c r="E8" s="254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1.6</v>
      </c>
      <c r="AH8" s="262"/>
      <c r="AI8" s="260"/>
      <c r="AJ8" s="261">
        <v>1.6</v>
      </c>
      <c r="AK8" s="262"/>
      <c r="AL8" s="260"/>
      <c r="AM8" s="261">
        <v>1.8</v>
      </c>
      <c r="AN8" s="262"/>
      <c r="AO8" s="260"/>
      <c r="AP8" s="302">
        <v>1</v>
      </c>
      <c r="AQ8" s="303"/>
      <c r="AR8" s="304"/>
      <c r="AS8" s="261">
        <v>1.6</v>
      </c>
      <c r="AT8" s="262"/>
      <c r="AU8" s="260"/>
      <c r="AV8" s="261">
        <v>1</v>
      </c>
      <c r="AW8" s="262"/>
      <c r="AX8" s="285"/>
      <c r="AY8" s="261">
        <v>1.8</v>
      </c>
      <c r="AZ8" s="262"/>
      <c r="BA8" s="260"/>
      <c r="BB8" s="261"/>
      <c r="BC8" s="262"/>
      <c r="BD8" s="285"/>
      <c r="BE8" s="261"/>
      <c r="BF8" s="262"/>
      <c r="BG8" s="285"/>
      <c r="BH8" s="261"/>
      <c r="BI8" s="262"/>
      <c r="BJ8" s="285"/>
      <c r="BK8" s="261"/>
      <c r="BL8" s="262"/>
      <c r="BM8" s="285"/>
      <c r="BN8" s="261"/>
      <c r="BO8" s="262"/>
      <c r="BP8" s="285"/>
      <c r="BQ8" s="261"/>
      <c r="BR8" s="262"/>
      <c r="BS8" s="285"/>
      <c r="BT8" s="261"/>
      <c r="BU8" s="262"/>
      <c r="BV8" s="260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90" t="s">
        <v>8</v>
      </c>
      <c r="BY9" s="290"/>
      <c r="BZ9" s="290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228" t="s">
        <v>109</v>
      </c>
      <c r="C10" s="152"/>
      <c r="D10" s="156">
        <f t="shared" ref="D10:D28" ca="1" si="1">IF(C10&gt;0,(INDIRECT(ADDRESS(C10,$C$7,,,"ТаблицаСоответствия"))+E10)*$C$8,0)</f>
        <v>0</v>
      </c>
      <c r="E10" s="110"/>
      <c r="F10" s="107">
        <v>15</v>
      </c>
      <c r="G10" s="156">
        <f t="shared" ref="G10:G28" ca="1" si="2">IF(F10&gt;0,(INDIRECT(ADDRESS(F10,$F$7,,,"ТаблицаСоответствия"))+H10)*$F$8,0)</f>
        <v>140.4</v>
      </c>
      <c r="H10" s="110"/>
      <c r="I10" s="107">
        <v>14</v>
      </c>
      <c r="J10" s="156">
        <f t="shared" ref="J10:J28" ca="1" si="3">IF(I10&gt;0,(INDIRECT(ADDRESS(I10,$I$7,,,"ТаблицаСоответствия"))+K10)*$I$8,0)</f>
        <v>198</v>
      </c>
      <c r="K10" s="110"/>
      <c r="L10" s="107">
        <v>14</v>
      </c>
      <c r="M10" s="156">
        <f t="shared" ref="M10:M28" ca="1" si="4">IF(L10&gt;0,(INDIRECT(ADDRESS(L10,$L$7,,,"ТаблицаСоответствия"))+N10)*$L$8,0)</f>
        <v>147.6</v>
      </c>
      <c r="N10" s="110"/>
      <c r="O10" s="107"/>
      <c r="P10" s="156">
        <f t="shared" ref="P10:P28" ca="1" si="5">IF(O10&gt;0,(INDIRECT(ADDRESS(O10,$O$7,,,"ТаблицаСоответствия"))+Q10)*$O$8,0)</f>
        <v>0</v>
      </c>
      <c r="Q10" s="109"/>
      <c r="R10" s="107"/>
      <c r="S10" s="156">
        <f t="shared" ref="S10:S28" ca="1" si="6">IF(R10&gt;0,(INDIRECT(ADDRESS(R10,$R$7,,,"ТаблицаСоответствия"))+T10)*$R$8,0)</f>
        <v>0</v>
      </c>
      <c r="T10" s="110"/>
      <c r="U10" s="107"/>
      <c r="V10" s="156">
        <f t="shared" ref="V10:V28" ca="1" si="7">IF(U10&gt;0,(INDIRECT(ADDRESS(U10,$U$7,,,"ТаблицаСоответствия"))+W10)*$U$8,0)</f>
        <v>0</v>
      </c>
      <c r="W10" s="110"/>
      <c r="X10" s="107"/>
      <c r="Y10" s="156">
        <f t="shared" ref="Y10:Y28" ca="1" si="8">IF(X10&gt;0,(INDIRECT(ADDRESS(X10,$X$7,,,"ТаблицаСоответствия"))+Z10)*$X$8,0)</f>
        <v>0</v>
      </c>
      <c r="Z10" s="110"/>
      <c r="AA10" s="107">
        <v>1</v>
      </c>
      <c r="AB10" s="156">
        <f t="shared" ref="AB10:AB28" ca="1" si="9">IF(AA10&gt;0,(INDIRECT(ADDRESS(AA10,$AA$7,,,"ТаблицаСоответствия"))+AC10)*$AA$8,0)</f>
        <v>47.599999999999994</v>
      </c>
      <c r="AC10" s="110"/>
      <c r="AD10" s="107"/>
      <c r="AE10" s="156">
        <f t="shared" ref="AE10:AE28" ca="1" si="10">IF(AD10&gt;0,(INDIRECT(ADDRESS(AD10,$AD$7,,,"ТаблицаСоответствия"))+AF10)*$AD$8,0)</f>
        <v>0</v>
      </c>
      <c r="AF10" s="110"/>
      <c r="AG10" s="107"/>
      <c r="AH10" s="156">
        <f t="shared" ref="AH10:AH28" ca="1" si="11">IF(AG10&gt;0,(INDIRECT(ADDRESS(AG10,$AG$7,,,"ТаблицаСоответствия"))+AI10)*$AG$8,0)</f>
        <v>0</v>
      </c>
      <c r="AI10" s="110"/>
      <c r="AJ10" s="107"/>
      <c r="AK10" s="156">
        <f t="shared" ref="AK10:AK28" ca="1" si="12">IF(AJ10&gt;0,(INDIRECT(ADDRESS(AJ10,$AJ$7,,,"ТаблицаСоответствия"))+AL10)*$AJ$8,0)</f>
        <v>0</v>
      </c>
      <c r="AL10" s="109"/>
      <c r="AM10" s="107"/>
      <c r="AN10" s="156">
        <f t="shared" ref="AN10:AN28" ca="1" si="13">IF(AM10&gt;0,(INDIRECT(ADDRESS(AM10,$AM$7,,,"ТаблицаСоответствия"))+AO10)*$AM$8,0)</f>
        <v>0</v>
      </c>
      <c r="AO10" s="110"/>
      <c r="AP10" s="107"/>
      <c r="AQ10" s="156">
        <f t="shared" ref="AQ10:AQ28" ca="1" si="14">IF(AP10&gt;0,(INDIRECT(ADDRESS(AP10,$AP$7,,,"ТаблицаСоответствия"))+AR10)*$AP$8,0)</f>
        <v>0</v>
      </c>
      <c r="AR10" s="110"/>
      <c r="AS10" s="107"/>
      <c r="AT10" s="156">
        <f t="shared" ref="AT10:AT28" ca="1" si="15">IF(AS10&gt;0,(INDIRECT(ADDRESS(AS10,$AS$7,,,"ТаблицаСоответствия"))+AU10)*$AS$8,0)</f>
        <v>0</v>
      </c>
      <c r="AU10" s="110"/>
      <c r="AV10" s="107"/>
      <c r="AW10" s="156">
        <f t="shared" ref="AW10:AW28" ca="1" si="16">IF(AV10&gt;0,(INDIRECT(ADDRESS(AV10,$AV$7,,,"ТаблицаСоответствия"))+AX10)*$AV$8,0)</f>
        <v>0</v>
      </c>
      <c r="AX10" s="110"/>
      <c r="AY10" s="107"/>
      <c r="AZ10" s="156">
        <f t="shared" ref="AZ10:AZ28" ca="1" si="17">IF(AY10&gt;0,(INDIRECT(ADDRESS(AY10,$AY$7,,,"ТаблицаСоответствия"))+BA10)*$AY$8,0)</f>
        <v>0</v>
      </c>
      <c r="BA10" s="110"/>
      <c r="BB10" s="107"/>
      <c r="BC10" s="156">
        <f t="shared" ref="BC10:BC28" ca="1" si="18">IF(BB10&gt;0,(INDIRECT(ADDRESS(BB10,$BB$7,,,"ТаблицаСоответствия"))+BD10)*$BB$8,0)</f>
        <v>0</v>
      </c>
      <c r="BD10" s="110"/>
      <c r="BE10" s="107"/>
      <c r="BF10" s="156">
        <f t="shared" ref="BF10:BF28" ca="1" si="19">IF(BE10&gt;0,(INDIRECT(ADDRESS(BE10,$BE$7,,,"ТаблицаСоответствия"))+BG10)*$BE$8,0)</f>
        <v>0</v>
      </c>
      <c r="BG10" s="110"/>
      <c r="BH10" s="107"/>
      <c r="BI10" s="156">
        <f t="shared" ref="BI10:BI28" ca="1" si="20">IF(BH10&gt;0,(INDIRECT(ADDRESS(BH10,$BH$7,,,"ТаблицаСоответствия"))+BJ10)*$BH$8,0)</f>
        <v>0</v>
      </c>
      <c r="BJ10" s="110"/>
      <c r="BK10" s="107"/>
      <c r="BL10" s="110">
        <f t="shared" ref="BL10:BL28" ca="1" si="21">IF(BK10&gt;0,ROUND((INDIRECT(ADDRESS(BK10,$BK$7,,,"ТаблицаСоответствия"))+BM10)*$BK$8,0),)</f>
        <v>0</v>
      </c>
      <c r="BM10" s="110"/>
      <c r="BN10" s="107"/>
      <c r="BO10" s="110">
        <f t="shared" ref="BO10:BO28" ca="1" si="22">IF(BN10&gt;0,ROUND((INDIRECT(ADDRESS(BN10,$BN$7,,,"ТаблицаСоответствия"))+BP10)*$BN$8,0),)</f>
        <v>0</v>
      </c>
      <c r="BP10" s="110"/>
      <c r="BQ10" s="107"/>
      <c r="BR10" s="110">
        <f t="shared" ref="BR10:BR28" ca="1" si="23">IF(BQ10&gt;0,ROUND((INDIRECT(ADDRESS(BQ10,$BQ$7,,,"ТаблицаСоответствия"))+BS10)*$BQ$8,0),)</f>
        <v>0</v>
      </c>
      <c r="BS10" s="110"/>
      <c r="BT10" s="107"/>
      <c r="BU10" s="110">
        <f t="shared" ref="BU10:BU28" ca="1" si="24">IF(BT10&gt;0,ROUND((INDIRECT(ADDRESS(BT10,$BT$7,,,"ТаблицаСоответствия"))+BV10)*$BT$8,0),)</f>
        <v>0</v>
      </c>
      <c r="BV10" s="180"/>
      <c r="BW10" s="155">
        <f t="shared" ref="BW10:BW25" ca="1" si="25">SUM(BU10,BO10,BR10,BL10,AT10,BI10,BF10,AZ10,AW10,BC10,P10,AQ10,AN10,D10,G10,J10,M10,AK10,S10,V10,Y10,AB10,AE10,AH10)</f>
        <v>533.6</v>
      </c>
      <c r="BX10" s="294" t="str">
        <f t="shared" ref="BX10:BX20" si="26">B10</f>
        <v>Жолудев Михаил - Аношка Вероника</v>
      </c>
      <c r="BY10" s="295"/>
      <c r="BZ10" s="296"/>
      <c r="CA10" s="102">
        <f ca="1">IF(BW10&gt;0,RANK(BW10,$BW$10:$BW$28),0)</f>
        <v>1</v>
      </c>
    </row>
    <row r="11" spans="1:79" ht="15.75" thickBot="1" x14ac:dyDescent="0.3">
      <c r="A11" s="5">
        <f t="shared" si="0"/>
        <v>2</v>
      </c>
      <c r="B11" s="31" t="s">
        <v>75</v>
      </c>
      <c r="C11" s="149"/>
      <c r="D11" s="154">
        <f t="shared" ca="1" si="1"/>
        <v>0</v>
      </c>
      <c r="E11" s="9"/>
      <c r="F11" s="12"/>
      <c r="G11" s="154">
        <f t="shared" ca="1" si="2"/>
        <v>0</v>
      </c>
      <c r="H11" s="9"/>
      <c r="I11" s="12">
        <v>121</v>
      </c>
      <c r="J11" s="154">
        <f t="shared" ca="1" si="3"/>
        <v>54</v>
      </c>
      <c r="K11" s="9"/>
      <c r="L11" s="12">
        <v>69</v>
      </c>
      <c r="M11" s="154">
        <f t="shared" ca="1" si="4"/>
        <v>46.800000000000004</v>
      </c>
      <c r="N11" s="9"/>
      <c r="O11" s="12"/>
      <c r="P11" s="154">
        <f t="shared" ca="1" si="5"/>
        <v>0</v>
      </c>
      <c r="Q11" s="32"/>
      <c r="R11" s="12"/>
      <c r="S11" s="154">
        <f t="shared" ca="1" si="6"/>
        <v>0</v>
      </c>
      <c r="T11" s="9"/>
      <c r="U11" s="12">
        <v>33</v>
      </c>
      <c r="V11" s="154">
        <f t="shared" ca="1" si="7"/>
        <v>12.8</v>
      </c>
      <c r="W11" s="9"/>
      <c r="X11" s="12">
        <v>2</v>
      </c>
      <c r="Y11" s="154">
        <f t="shared" ca="1" si="8"/>
        <v>42</v>
      </c>
      <c r="Z11" s="9"/>
      <c r="AA11" s="12">
        <v>4</v>
      </c>
      <c r="AB11" s="154">
        <f t="shared" ca="1" si="9"/>
        <v>30.799999999999997</v>
      </c>
      <c r="AC11" s="9"/>
      <c r="AD11" s="12"/>
      <c r="AE11" s="154">
        <f t="shared" ca="1" si="10"/>
        <v>0</v>
      </c>
      <c r="AF11" s="9"/>
      <c r="AG11" s="12">
        <v>5</v>
      </c>
      <c r="AH11" s="154">
        <f t="shared" ca="1" si="11"/>
        <v>150.4</v>
      </c>
      <c r="AI11" s="9"/>
      <c r="AJ11" s="12">
        <v>52</v>
      </c>
      <c r="AK11" s="154">
        <f t="shared" ca="1" si="12"/>
        <v>54.400000000000006</v>
      </c>
      <c r="AL11" s="32"/>
      <c r="AM11" s="12"/>
      <c r="AN11" s="154">
        <f t="shared" ca="1" si="13"/>
        <v>0</v>
      </c>
      <c r="AO11" s="9"/>
      <c r="AP11" s="12"/>
      <c r="AQ11" s="154">
        <f t="shared" ca="1" si="14"/>
        <v>0</v>
      </c>
      <c r="AR11" s="9"/>
      <c r="AS11" s="12"/>
      <c r="AT11" s="154">
        <f t="shared" ca="1" si="15"/>
        <v>0</v>
      </c>
      <c r="AU11" s="9"/>
      <c r="AV11" s="12"/>
      <c r="AW11" s="154">
        <f t="shared" ca="1" si="16"/>
        <v>0</v>
      </c>
      <c r="AX11" s="9"/>
      <c r="AY11" s="12">
        <v>72</v>
      </c>
      <c r="AZ11" s="154">
        <f t="shared" ca="1" si="17"/>
        <v>46.800000000000004</v>
      </c>
      <c r="BA11" s="9"/>
      <c r="BB11" s="12"/>
      <c r="BC11" s="154">
        <f t="shared" ca="1" si="18"/>
        <v>0</v>
      </c>
      <c r="BD11" s="9"/>
      <c r="BE11" s="12"/>
      <c r="BF11" s="154">
        <f t="shared" ca="1" si="19"/>
        <v>0</v>
      </c>
      <c r="BG11" s="9"/>
      <c r="BH11" s="12"/>
      <c r="BI11" s="154">
        <f t="shared" ca="1" si="20"/>
        <v>0</v>
      </c>
      <c r="BJ11" s="9"/>
      <c r="BK11" s="12"/>
      <c r="BL11" s="9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150"/>
      <c r="BW11" s="155">
        <f t="shared" ca="1" si="25"/>
        <v>438.00000000000011</v>
      </c>
      <c r="BX11" s="275" t="str">
        <f t="shared" si="26"/>
        <v>Алещенко Матвей - Беляева Василиса</v>
      </c>
      <c r="BY11" s="276"/>
      <c r="BZ11" s="277"/>
      <c r="CA11" s="102">
        <f t="shared" ref="CA11:CA28" ca="1" si="27">IF(BW11&gt;0,RANK(BW11,$BW$10:$BW$28),0)</f>
        <v>3</v>
      </c>
    </row>
    <row r="12" spans="1:79" s="34" customFormat="1" ht="15.75" thickBot="1" x14ac:dyDescent="0.3">
      <c r="A12" s="5">
        <f t="shared" si="0"/>
        <v>3</v>
      </c>
      <c r="B12" s="199" t="s">
        <v>122</v>
      </c>
      <c r="C12" s="149"/>
      <c r="D12" s="154">
        <f t="shared" ca="1" si="1"/>
        <v>0</v>
      </c>
      <c r="E12" s="32"/>
      <c r="F12" s="12"/>
      <c r="G12" s="154">
        <f t="shared" ca="1" si="2"/>
        <v>0</v>
      </c>
      <c r="H12" s="32"/>
      <c r="I12" s="12"/>
      <c r="J12" s="154">
        <f t="shared" ca="1" si="3"/>
        <v>0</v>
      </c>
      <c r="K12" s="32"/>
      <c r="L12" s="12">
        <v>25</v>
      </c>
      <c r="M12" s="154">
        <f t="shared" ca="1" si="4"/>
        <v>104.4</v>
      </c>
      <c r="N12" s="32"/>
      <c r="O12" s="12">
        <v>12</v>
      </c>
      <c r="P12" s="154">
        <f t="shared" ca="1" si="5"/>
        <v>216</v>
      </c>
      <c r="Q12" s="32"/>
      <c r="R12" s="12"/>
      <c r="S12" s="154">
        <f t="shared" ca="1" si="6"/>
        <v>0</v>
      </c>
      <c r="T12" s="32"/>
      <c r="U12" s="12"/>
      <c r="V12" s="154">
        <f t="shared" ca="1" si="7"/>
        <v>0</v>
      </c>
      <c r="W12" s="32"/>
      <c r="X12" s="12"/>
      <c r="Y12" s="154">
        <f t="shared" ca="1" si="8"/>
        <v>0</v>
      </c>
      <c r="Z12" s="9"/>
      <c r="AA12" s="12"/>
      <c r="AB12" s="154">
        <f t="shared" ca="1" si="9"/>
        <v>0</v>
      </c>
      <c r="AC12" s="9"/>
      <c r="AD12" s="12">
        <v>1</v>
      </c>
      <c r="AE12" s="154">
        <f t="shared" ca="1" si="10"/>
        <v>40.799999999999997</v>
      </c>
      <c r="AF12" s="9"/>
      <c r="AG12" s="12"/>
      <c r="AH12" s="154">
        <f t="shared" ca="1" si="11"/>
        <v>0</v>
      </c>
      <c r="AI12" s="9"/>
      <c r="AJ12" s="12"/>
      <c r="AK12" s="154">
        <f t="shared" ca="1" si="12"/>
        <v>0</v>
      </c>
      <c r="AL12" s="32"/>
      <c r="AM12" s="12"/>
      <c r="AN12" s="154">
        <f t="shared" ca="1" si="13"/>
        <v>0</v>
      </c>
      <c r="AO12" s="9"/>
      <c r="AP12" s="12"/>
      <c r="AQ12" s="154">
        <f t="shared" ca="1" si="14"/>
        <v>0</v>
      </c>
      <c r="AR12" s="9"/>
      <c r="AS12" s="12"/>
      <c r="AT12" s="154">
        <f t="shared" ca="1" si="15"/>
        <v>0</v>
      </c>
      <c r="AU12" s="9"/>
      <c r="AV12" s="12"/>
      <c r="AW12" s="154">
        <f t="shared" ca="1" si="16"/>
        <v>0</v>
      </c>
      <c r="AX12" s="9"/>
      <c r="AY12" s="12">
        <v>15</v>
      </c>
      <c r="AZ12" s="154">
        <f t="shared" ca="1" si="17"/>
        <v>140.4</v>
      </c>
      <c r="BA12" s="9"/>
      <c r="BB12" s="12"/>
      <c r="BC12" s="154">
        <f t="shared" ca="1" si="18"/>
        <v>0</v>
      </c>
      <c r="BD12" s="9"/>
      <c r="BE12" s="12"/>
      <c r="BF12" s="154">
        <f t="shared" ca="1" si="19"/>
        <v>0</v>
      </c>
      <c r="BG12" s="9"/>
      <c r="BH12" s="12"/>
      <c r="BI12" s="154">
        <f t="shared" ca="1" si="20"/>
        <v>0</v>
      </c>
      <c r="BJ12" s="9"/>
      <c r="BK12" s="12"/>
      <c r="BL12" s="9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150"/>
      <c r="BW12" s="155">
        <f t="shared" ca="1" si="25"/>
        <v>501.59999999999997</v>
      </c>
      <c r="BX12" s="278" t="str">
        <f t="shared" si="26"/>
        <v>Елфимов Кирилл - Вульф Ирина</v>
      </c>
      <c r="BY12" s="279"/>
      <c r="BZ12" s="280"/>
      <c r="CA12" s="102">
        <f t="shared" ca="1" si="27"/>
        <v>2</v>
      </c>
    </row>
    <row r="13" spans="1:79" s="34" customFormat="1" ht="15.75" thickBot="1" x14ac:dyDescent="0.3">
      <c r="A13" s="5">
        <f t="shared" si="0"/>
        <v>4</v>
      </c>
      <c r="B13" s="36" t="s">
        <v>34</v>
      </c>
      <c r="C13" s="149"/>
      <c r="D13" s="154">
        <f t="shared" ca="1" si="1"/>
        <v>0</v>
      </c>
      <c r="E13" s="9"/>
      <c r="F13" s="12"/>
      <c r="G13" s="154">
        <f t="shared" ca="1" si="2"/>
        <v>0</v>
      </c>
      <c r="H13" s="9"/>
      <c r="I13" s="12">
        <v>198</v>
      </c>
      <c r="J13" s="154">
        <f t="shared" ca="1" si="3"/>
        <v>18</v>
      </c>
      <c r="K13" s="9"/>
      <c r="L13" s="12"/>
      <c r="M13" s="154">
        <f t="shared" ca="1" si="4"/>
        <v>0</v>
      </c>
      <c r="N13" s="9"/>
      <c r="O13" s="12">
        <v>188</v>
      </c>
      <c r="P13" s="154">
        <f t="shared" ca="1" si="5"/>
        <v>25.2</v>
      </c>
      <c r="Q13" s="32"/>
      <c r="R13" s="12"/>
      <c r="S13" s="154">
        <f t="shared" ca="1" si="6"/>
        <v>0</v>
      </c>
      <c r="T13" s="9"/>
      <c r="U13" s="12">
        <v>15</v>
      </c>
      <c r="V13" s="154">
        <f t="shared" ca="1" si="7"/>
        <v>48</v>
      </c>
      <c r="W13" s="9"/>
      <c r="X13" s="12">
        <v>4</v>
      </c>
      <c r="Y13" s="154">
        <f t="shared" ca="1" si="8"/>
        <v>30.799999999999997</v>
      </c>
      <c r="Z13" s="9"/>
      <c r="AA13" s="12">
        <v>3</v>
      </c>
      <c r="AB13" s="154">
        <f t="shared" ca="1" si="9"/>
        <v>36.4</v>
      </c>
      <c r="AC13" s="9"/>
      <c r="AD13" s="12"/>
      <c r="AE13" s="154">
        <f t="shared" ca="1" si="10"/>
        <v>0</v>
      </c>
      <c r="AF13" s="9"/>
      <c r="AG13" s="12"/>
      <c r="AH13" s="154">
        <f t="shared" ca="1" si="11"/>
        <v>0</v>
      </c>
      <c r="AI13" s="9"/>
      <c r="AJ13" s="12"/>
      <c r="AK13" s="154">
        <f t="shared" ca="1" si="12"/>
        <v>0</v>
      </c>
      <c r="AL13" s="32"/>
      <c r="AM13" s="12">
        <v>195</v>
      </c>
      <c r="AN13" s="154">
        <f t="shared" ca="1" si="13"/>
        <v>18</v>
      </c>
      <c r="AO13" s="9"/>
      <c r="AP13" s="12"/>
      <c r="AQ13" s="154">
        <f t="shared" ca="1" si="14"/>
        <v>0</v>
      </c>
      <c r="AR13" s="9"/>
      <c r="AS13" s="12"/>
      <c r="AT13" s="154">
        <f t="shared" ca="1" si="15"/>
        <v>0</v>
      </c>
      <c r="AU13" s="9"/>
      <c r="AV13" s="12"/>
      <c r="AW13" s="154">
        <f t="shared" ca="1" si="16"/>
        <v>0</v>
      </c>
      <c r="AX13" s="9"/>
      <c r="AY13" s="12"/>
      <c r="AZ13" s="154">
        <f t="shared" ca="1" si="17"/>
        <v>0</v>
      </c>
      <c r="BA13" s="9"/>
      <c r="BB13" s="12"/>
      <c r="BC13" s="154">
        <f t="shared" ca="1" si="18"/>
        <v>0</v>
      </c>
      <c r="BD13" s="9"/>
      <c r="BE13" s="12"/>
      <c r="BF13" s="154">
        <f t="shared" ca="1" si="19"/>
        <v>0</v>
      </c>
      <c r="BG13" s="9"/>
      <c r="BH13" s="12"/>
      <c r="BI13" s="154">
        <f t="shared" ca="1" si="20"/>
        <v>0</v>
      </c>
      <c r="BJ13" s="9"/>
      <c r="BK13" s="12"/>
      <c r="BL13" s="9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150"/>
      <c r="BW13" s="155">
        <f t="shared" ca="1" si="25"/>
        <v>176.4</v>
      </c>
      <c r="BX13" s="56" t="str">
        <f t="shared" si="26"/>
        <v>Никулин Александр - Сулейманова Алина</v>
      </c>
      <c r="BY13" s="56"/>
      <c r="BZ13" s="56"/>
      <c r="CA13" s="102">
        <f t="shared" ca="1" si="27"/>
        <v>4</v>
      </c>
    </row>
    <row r="14" spans="1:79" s="34" customFormat="1" ht="15.75" thickBot="1" x14ac:dyDescent="0.3">
      <c r="A14" s="5">
        <f t="shared" si="0"/>
        <v>5</v>
      </c>
      <c r="B14" s="232" t="s">
        <v>123</v>
      </c>
      <c r="C14" s="149"/>
      <c r="D14" s="154">
        <f t="shared" ca="1" si="1"/>
        <v>0</v>
      </c>
      <c r="E14" s="9"/>
      <c r="F14" s="12"/>
      <c r="G14" s="154">
        <f t="shared" ca="1" si="2"/>
        <v>0</v>
      </c>
      <c r="H14" s="9"/>
      <c r="I14" s="12"/>
      <c r="J14" s="154">
        <f t="shared" ca="1" si="3"/>
        <v>0</v>
      </c>
      <c r="K14" s="9"/>
      <c r="L14" s="12">
        <v>36</v>
      </c>
      <c r="M14" s="154">
        <f t="shared" ca="1" si="4"/>
        <v>90</v>
      </c>
      <c r="N14" s="9"/>
      <c r="O14" s="12"/>
      <c r="P14" s="154">
        <f t="shared" ca="1" si="5"/>
        <v>0</v>
      </c>
      <c r="Q14" s="32"/>
      <c r="R14" s="12"/>
      <c r="S14" s="154">
        <f t="shared" ca="1" si="6"/>
        <v>0</v>
      </c>
      <c r="T14" s="9"/>
      <c r="U14" s="12"/>
      <c r="V14" s="154">
        <f t="shared" ca="1" si="7"/>
        <v>0</v>
      </c>
      <c r="W14" s="9"/>
      <c r="X14" s="12"/>
      <c r="Y14" s="154">
        <f t="shared" ca="1" si="8"/>
        <v>0</v>
      </c>
      <c r="Z14" s="9"/>
      <c r="AA14" s="12"/>
      <c r="AB14" s="154">
        <f t="shared" ca="1" si="9"/>
        <v>0</v>
      </c>
      <c r="AC14" s="9"/>
      <c r="AD14" s="12"/>
      <c r="AE14" s="154">
        <f t="shared" ca="1" si="10"/>
        <v>0</v>
      </c>
      <c r="AF14" s="9"/>
      <c r="AG14" s="12"/>
      <c r="AH14" s="154">
        <f t="shared" ca="1" si="11"/>
        <v>0</v>
      </c>
      <c r="AI14" s="9"/>
      <c r="AJ14" s="12"/>
      <c r="AK14" s="154">
        <f t="shared" ca="1" si="12"/>
        <v>0</v>
      </c>
      <c r="AL14" s="32"/>
      <c r="AM14" s="12"/>
      <c r="AN14" s="154">
        <f t="shared" ca="1" si="13"/>
        <v>0</v>
      </c>
      <c r="AO14" s="9"/>
      <c r="AP14" s="12"/>
      <c r="AQ14" s="154">
        <f t="shared" ca="1" si="14"/>
        <v>0</v>
      </c>
      <c r="AR14" s="9"/>
      <c r="AS14" s="12">
        <v>35</v>
      </c>
      <c r="AT14" s="154">
        <f t="shared" ca="1" si="15"/>
        <v>41.6</v>
      </c>
      <c r="AU14" s="9"/>
      <c r="AV14" s="12">
        <v>6</v>
      </c>
      <c r="AW14" s="154">
        <f t="shared" ca="1" si="16"/>
        <v>38</v>
      </c>
      <c r="AX14" s="9"/>
      <c r="AY14" s="12"/>
      <c r="AZ14" s="154">
        <f t="shared" ca="1" si="17"/>
        <v>0</v>
      </c>
      <c r="BA14" s="9"/>
      <c r="BB14" s="12"/>
      <c r="BC14" s="154">
        <f t="shared" ca="1" si="18"/>
        <v>0</v>
      </c>
      <c r="BD14" s="9"/>
      <c r="BE14" s="12"/>
      <c r="BF14" s="154">
        <f t="shared" ca="1" si="19"/>
        <v>0</v>
      </c>
      <c r="BG14" s="9"/>
      <c r="BH14" s="12"/>
      <c r="BI14" s="154">
        <f t="shared" ca="1" si="20"/>
        <v>0</v>
      </c>
      <c r="BJ14" s="9"/>
      <c r="BK14" s="12"/>
      <c r="BL14" s="9">
        <f t="shared" ca="1" si="21"/>
        <v>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150"/>
      <c r="BW14" s="155">
        <f t="shared" ca="1" si="25"/>
        <v>169.6</v>
      </c>
      <c r="BX14" s="56" t="str">
        <f t="shared" si="26"/>
        <v>Пашкин Артем - Жорник Полина</v>
      </c>
      <c r="BY14" s="56"/>
      <c r="BZ14" s="56"/>
      <c r="CA14" s="102">
        <f t="shared" ca="1" si="27"/>
        <v>5</v>
      </c>
    </row>
    <row r="15" spans="1:79" s="34" customFormat="1" ht="15.75" thickBot="1" x14ac:dyDescent="0.3">
      <c r="A15" s="5">
        <f t="shared" si="0"/>
        <v>6</v>
      </c>
      <c r="B15" s="31" t="s">
        <v>77</v>
      </c>
      <c r="C15" s="149"/>
      <c r="D15" s="154">
        <f t="shared" ca="1" si="1"/>
        <v>0</v>
      </c>
      <c r="E15" s="9"/>
      <c r="F15" s="12"/>
      <c r="G15" s="154">
        <f t="shared" ca="1" si="2"/>
        <v>0</v>
      </c>
      <c r="H15" s="9"/>
      <c r="I15" s="12"/>
      <c r="J15" s="154">
        <f t="shared" ca="1" si="3"/>
        <v>0</v>
      </c>
      <c r="K15" s="9"/>
      <c r="L15" s="12"/>
      <c r="M15" s="154">
        <f t="shared" ca="1" si="4"/>
        <v>0</v>
      </c>
      <c r="N15" s="9"/>
      <c r="O15" s="12"/>
      <c r="P15" s="154">
        <f t="shared" ca="1" si="5"/>
        <v>0</v>
      </c>
      <c r="Q15" s="32"/>
      <c r="R15" s="12"/>
      <c r="S15" s="154">
        <f t="shared" ca="1" si="6"/>
        <v>0</v>
      </c>
      <c r="T15" s="9"/>
      <c r="U15" s="12"/>
      <c r="V15" s="154">
        <f t="shared" ca="1" si="7"/>
        <v>0</v>
      </c>
      <c r="W15" s="9"/>
      <c r="X15" s="12">
        <v>9</v>
      </c>
      <c r="Y15" s="154">
        <f t="shared" ca="1" si="8"/>
        <v>11.2</v>
      </c>
      <c r="Z15" s="9"/>
      <c r="AA15" s="12">
        <v>5</v>
      </c>
      <c r="AB15" s="154">
        <f t="shared" ca="1" si="9"/>
        <v>25.2</v>
      </c>
      <c r="AC15" s="9"/>
      <c r="AD15" s="12">
        <v>3</v>
      </c>
      <c r="AE15" s="154">
        <f t="shared" ca="1" si="10"/>
        <v>31.2</v>
      </c>
      <c r="AF15" s="9"/>
      <c r="AG15" s="12">
        <v>31</v>
      </c>
      <c r="AH15" s="154">
        <f t="shared" ca="1" si="11"/>
        <v>48</v>
      </c>
      <c r="AI15" s="9"/>
      <c r="AJ15" s="12"/>
      <c r="AK15" s="154">
        <f t="shared" ca="1" si="12"/>
        <v>0</v>
      </c>
      <c r="AL15" s="32"/>
      <c r="AM15" s="12"/>
      <c r="AN15" s="154">
        <f t="shared" ca="1" si="13"/>
        <v>0</v>
      </c>
      <c r="AO15" s="9"/>
      <c r="AP15" s="12"/>
      <c r="AQ15" s="154">
        <f t="shared" ca="1" si="14"/>
        <v>0</v>
      </c>
      <c r="AR15" s="9"/>
      <c r="AS15" s="12"/>
      <c r="AT15" s="154">
        <f t="shared" ca="1" si="15"/>
        <v>0</v>
      </c>
      <c r="AU15" s="9"/>
      <c r="AV15" s="12"/>
      <c r="AW15" s="154">
        <f t="shared" ca="1" si="16"/>
        <v>0</v>
      </c>
      <c r="AX15" s="9"/>
      <c r="AY15" s="12"/>
      <c r="AZ15" s="154">
        <f t="shared" ca="1" si="17"/>
        <v>0</v>
      </c>
      <c r="BA15" s="9"/>
      <c r="BB15" s="12"/>
      <c r="BC15" s="154">
        <f t="shared" ca="1" si="18"/>
        <v>0</v>
      </c>
      <c r="BD15" s="9"/>
      <c r="BE15" s="12"/>
      <c r="BF15" s="154">
        <f t="shared" ca="1" si="19"/>
        <v>0</v>
      </c>
      <c r="BG15" s="9"/>
      <c r="BH15" s="12"/>
      <c r="BI15" s="154">
        <f t="shared" ca="1" si="20"/>
        <v>0</v>
      </c>
      <c r="BJ15" s="9"/>
      <c r="BK15" s="12"/>
      <c r="BL15" s="9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150"/>
      <c r="BW15" s="155">
        <f t="shared" ca="1" si="25"/>
        <v>115.6</v>
      </c>
      <c r="BX15" s="56" t="str">
        <f t="shared" si="26"/>
        <v>Пирогов Михаил - Казакова София</v>
      </c>
      <c r="BY15" s="56"/>
      <c r="BZ15" s="56"/>
      <c r="CA15" s="102">
        <f t="shared" ca="1" si="27"/>
        <v>6</v>
      </c>
    </row>
    <row r="16" spans="1:79" ht="15.75" thickBot="1" x14ac:dyDescent="0.3">
      <c r="A16" s="5">
        <f t="shared" si="0"/>
        <v>7</v>
      </c>
      <c r="B16" s="36" t="s">
        <v>27</v>
      </c>
      <c r="C16" s="149"/>
      <c r="D16" s="154">
        <f t="shared" ca="1" si="1"/>
        <v>0</v>
      </c>
      <c r="E16" s="32"/>
      <c r="F16" s="12"/>
      <c r="G16" s="154">
        <f t="shared" ca="1" si="2"/>
        <v>0</v>
      </c>
      <c r="H16" s="32"/>
      <c r="I16" s="12">
        <v>253</v>
      </c>
      <c r="J16" s="154">
        <f t="shared" ca="1" si="3"/>
        <v>18</v>
      </c>
      <c r="K16" s="32"/>
      <c r="L16" s="12"/>
      <c r="M16" s="154">
        <f t="shared" ca="1" si="4"/>
        <v>0</v>
      </c>
      <c r="N16" s="32"/>
      <c r="O16" s="12"/>
      <c r="P16" s="154">
        <f t="shared" ca="1" si="5"/>
        <v>0</v>
      </c>
      <c r="Q16" s="32"/>
      <c r="R16" s="12"/>
      <c r="S16" s="154">
        <f t="shared" ca="1" si="6"/>
        <v>0</v>
      </c>
      <c r="T16" s="32"/>
      <c r="U16" s="12"/>
      <c r="V16" s="154">
        <f t="shared" ca="1" si="7"/>
        <v>0</v>
      </c>
      <c r="W16" s="32"/>
      <c r="X16" s="12">
        <v>6</v>
      </c>
      <c r="Y16" s="154">
        <f t="shared" ca="1" si="8"/>
        <v>19.599999999999998</v>
      </c>
      <c r="Z16" s="32"/>
      <c r="AA16" s="12">
        <v>8</v>
      </c>
      <c r="AB16" s="154">
        <f t="shared" ca="1" si="9"/>
        <v>14</v>
      </c>
      <c r="AC16" s="32"/>
      <c r="AD16" s="12"/>
      <c r="AE16" s="154">
        <f t="shared" ca="1" si="10"/>
        <v>0</v>
      </c>
      <c r="AF16" s="32"/>
      <c r="AG16" s="12"/>
      <c r="AH16" s="154">
        <f t="shared" ca="1" si="11"/>
        <v>0</v>
      </c>
      <c r="AI16" s="32"/>
      <c r="AJ16" s="12"/>
      <c r="AK16" s="154">
        <f t="shared" ca="1" si="12"/>
        <v>0</v>
      </c>
      <c r="AL16" s="32"/>
      <c r="AM16" s="12"/>
      <c r="AN16" s="154">
        <f t="shared" ca="1" si="13"/>
        <v>0</v>
      </c>
      <c r="AO16" s="32"/>
      <c r="AP16" s="12"/>
      <c r="AQ16" s="154">
        <f t="shared" ca="1" si="14"/>
        <v>0</v>
      </c>
      <c r="AR16" s="32"/>
      <c r="AS16" s="12"/>
      <c r="AT16" s="154">
        <f t="shared" ca="1" si="15"/>
        <v>0</v>
      </c>
      <c r="AU16" s="32"/>
      <c r="AV16" s="12"/>
      <c r="AW16" s="154">
        <f t="shared" ca="1" si="16"/>
        <v>0</v>
      </c>
      <c r="AX16" s="32"/>
      <c r="AY16" s="12"/>
      <c r="AZ16" s="154">
        <f t="shared" ca="1" si="17"/>
        <v>0</v>
      </c>
      <c r="BA16" s="32"/>
      <c r="BB16" s="12"/>
      <c r="BC16" s="154">
        <f t="shared" ca="1" si="18"/>
        <v>0</v>
      </c>
      <c r="BD16" s="32"/>
      <c r="BE16" s="12"/>
      <c r="BF16" s="154">
        <f t="shared" ca="1" si="19"/>
        <v>0</v>
      </c>
      <c r="BG16" s="32"/>
      <c r="BH16" s="12"/>
      <c r="BI16" s="154">
        <f t="shared" ca="1" si="20"/>
        <v>0</v>
      </c>
      <c r="BJ16" s="32"/>
      <c r="BK16" s="12"/>
      <c r="BL16" s="32">
        <f t="shared" ca="1" si="21"/>
        <v>0</v>
      </c>
      <c r="BM16" s="32"/>
      <c r="BN16" s="12"/>
      <c r="BO16" s="32">
        <f t="shared" ca="1" si="22"/>
        <v>0</v>
      </c>
      <c r="BP16" s="32"/>
      <c r="BQ16" s="12"/>
      <c r="BR16" s="9">
        <f t="shared" ca="1" si="23"/>
        <v>0</v>
      </c>
      <c r="BS16" s="32"/>
      <c r="BT16" s="12"/>
      <c r="BU16" s="32">
        <f t="shared" ca="1" si="24"/>
        <v>0</v>
      </c>
      <c r="BV16" s="148"/>
      <c r="BW16" s="155">
        <f t="shared" ca="1" si="25"/>
        <v>51.599999999999994</v>
      </c>
      <c r="BX16" s="275" t="str">
        <f t="shared" si="26"/>
        <v>Балуев Николай - Зорниченко Ульяна</v>
      </c>
      <c r="BY16" s="276"/>
      <c r="BZ16" s="277"/>
      <c r="CA16" s="102">
        <f t="shared" ca="1" si="27"/>
        <v>9</v>
      </c>
    </row>
    <row r="17" spans="1:79" ht="15.75" thickBot="1" x14ac:dyDescent="0.3">
      <c r="A17" s="5">
        <f t="shared" si="0"/>
        <v>8</v>
      </c>
      <c r="B17" s="18" t="s">
        <v>78</v>
      </c>
      <c r="C17" s="149"/>
      <c r="D17" s="154">
        <f t="shared" ca="1" si="1"/>
        <v>0</v>
      </c>
      <c r="E17" s="9"/>
      <c r="F17" s="12"/>
      <c r="G17" s="154">
        <f t="shared" ca="1" si="2"/>
        <v>0</v>
      </c>
      <c r="H17" s="9"/>
      <c r="I17" s="12"/>
      <c r="J17" s="154">
        <f t="shared" ca="1" si="3"/>
        <v>0</v>
      </c>
      <c r="K17" s="9"/>
      <c r="L17" s="12">
        <v>112</v>
      </c>
      <c r="M17" s="154">
        <f t="shared" ca="1" si="4"/>
        <v>18</v>
      </c>
      <c r="N17" s="9"/>
      <c r="O17" s="12"/>
      <c r="P17" s="154">
        <f t="shared" ca="1" si="5"/>
        <v>0</v>
      </c>
      <c r="Q17" s="32"/>
      <c r="R17" s="12"/>
      <c r="S17" s="154">
        <f t="shared" ca="1" si="6"/>
        <v>0</v>
      </c>
      <c r="T17" s="9"/>
      <c r="U17" s="12"/>
      <c r="V17" s="154">
        <f t="shared" ca="1" si="7"/>
        <v>0</v>
      </c>
      <c r="W17" s="9"/>
      <c r="X17" s="12">
        <v>8</v>
      </c>
      <c r="Y17" s="154">
        <f t="shared" ca="1" si="8"/>
        <v>14</v>
      </c>
      <c r="Z17" s="9"/>
      <c r="AA17" s="12">
        <v>7</v>
      </c>
      <c r="AB17" s="154">
        <f t="shared" ca="1" si="9"/>
        <v>16.799999999999997</v>
      </c>
      <c r="AC17" s="9"/>
      <c r="AD17" s="12">
        <v>2</v>
      </c>
      <c r="AE17" s="154">
        <f t="shared" ca="1" si="10"/>
        <v>36</v>
      </c>
      <c r="AF17" s="9"/>
      <c r="AG17" s="12"/>
      <c r="AH17" s="154">
        <f t="shared" ca="1" si="11"/>
        <v>0</v>
      </c>
      <c r="AI17" s="9"/>
      <c r="AJ17" s="12"/>
      <c r="AK17" s="154">
        <f t="shared" ca="1" si="12"/>
        <v>0</v>
      </c>
      <c r="AL17" s="32"/>
      <c r="AM17" s="12"/>
      <c r="AN17" s="154">
        <f t="shared" ca="1" si="13"/>
        <v>0</v>
      </c>
      <c r="AO17" s="9"/>
      <c r="AP17" s="12"/>
      <c r="AQ17" s="154">
        <f t="shared" ca="1" si="14"/>
        <v>0</v>
      </c>
      <c r="AR17" s="9"/>
      <c r="AS17" s="12"/>
      <c r="AT17" s="154">
        <f t="shared" ca="1" si="15"/>
        <v>0</v>
      </c>
      <c r="AU17" s="9"/>
      <c r="AV17" s="12"/>
      <c r="AW17" s="154">
        <f t="shared" ca="1" si="16"/>
        <v>0</v>
      </c>
      <c r="AX17" s="9"/>
      <c r="AY17" s="12"/>
      <c r="AZ17" s="154">
        <f t="shared" ca="1" si="17"/>
        <v>0</v>
      </c>
      <c r="BA17" s="9"/>
      <c r="BB17" s="12"/>
      <c r="BC17" s="154">
        <f t="shared" ca="1" si="18"/>
        <v>0</v>
      </c>
      <c r="BD17" s="9"/>
      <c r="BE17" s="12"/>
      <c r="BF17" s="154">
        <f t="shared" ca="1" si="19"/>
        <v>0</v>
      </c>
      <c r="BG17" s="9"/>
      <c r="BH17" s="12"/>
      <c r="BI17" s="154">
        <f t="shared" ca="1" si="20"/>
        <v>0</v>
      </c>
      <c r="BJ17" s="9"/>
      <c r="BK17" s="12"/>
      <c r="BL17" s="9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150"/>
      <c r="BW17" s="155">
        <f t="shared" ca="1" si="25"/>
        <v>84.8</v>
      </c>
      <c r="BX17" s="275" t="str">
        <f t="shared" si="26"/>
        <v>Ильюшенко Иван - Головачева Вера</v>
      </c>
      <c r="BY17" s="276"/>
      <c r="BZ17" s="277"/>
      <c r="CA17" s="102">
        <f t="shared" ca="1" si="27"/>
        <v>7</v>
      </c>
    </row>
    <row r="18" spans="1:79" s="34" customFormat="1" ht="15.75" thickBot="1" x14ac:dyDescent="0.3">
      <c r="A18" s="5">
        <f t="shared" ref="A18:A28" si="28">A17+1</f>
        <v>9</v>
      </c>
      <c r="B18" s="31" t="s">
        <v>31</v>
      </c>
      <c r="C18" s="149"/>
      <c r="D18" s="154">
        <f t="shared" ca="1" si="1"/>
        <v>0</v>
      </c>
      <c r="E18" s="9"/>
      <c r="F18" s="12"/>
      <c r="G18" s="154">
        <f t="shared" ca="1" si="2"/>
        <v>0</v>
      </c>
      <c r="H18" s="9"/>
      <c r="I18" s="12"/>
      <c r="J18" s="154">
        <f t="shared" ca="1" si="3"/>
        <v>0</v>
      </c>
      <c r="K18" s="9"/>
      <c r="L18" s="12">
        <v>145</v>
      </c>
      <c r="M18" s="154">
        <f t="shared" ca="1" si="4"/>
        <v>18</v>
      </c>
      <c r="N18" s="9"/>
      <c r="O18" s="12"/>
      <c r="P18" s="154">
        <f t="shared" ca="1" si="5"/>
        <v>0</v>
      </c>
      <c r="Q18" s="32"/>
      <c r="R18" s="12"/>
      <c r="S18" s="154">
        <f t="shared" ca="1" si="6"/>
        <v>0</v>
      </c>
      <c r="T18" s="9"/>
      <c r="U18" s="12"/>
      <c r="V18" s="154">
        <f t="shared" ca="1" si="7"/>
        <v>0</v>
      </c>
      <c r="W18" s="9"/>
      <c r="X18" s="12">
        <v>10</v>
      </c>
      <c r="Y18" s="154">
        <f t="shared" ca="1" si="8"/>
        <v>8.3999999999999986</v>
      </c>
      <c r="Z18" s="9"/>
      <c r="AA18" s="12">
        <v>9</v>
      </c>
      <c r="AB18" s="154">
        <f t="shared" ca="1" si="9"/>
        <v>11.2</v>
      </c>
      <c r="AC18" s="9"/>
      <c r="AD18" s="12">
        <v>5</v>
      </c>
      <c r="AE18" s="154">
        <f t="shared" ca="1" si="10"/>
        <v>21.599999999999998</v>
      </c>
      <c r="AF18" s="9"/>
      <c r="AG18" s="12"/>
      <c r="AH18" s="154">
        <f t="shared" ca="1" si="11"/>
        <v>0</v>
      </c>
      <c r="AI18" s="9"/>
      <c r="AJ18" s="12"/>
      <c r="AK18" s="154">
        <f t="shared" ca="1" si="12"/>
        <v>0</v>
      </c>
      <c r="AL18" s="32"/>
      <c r="AM18" s="12"/>
      <c r="AN18" s="154">
        <f t="shared" ca="1" si="13"/>
        <v>0</v>
      </c>
      <c r="AO18" s="9"/>
      <c r="AP18" s="12"/>
      <c r="AQ18" s="154">
        <f t="shared" ca="1" si="14"/>
        <v>0</v>
      </c>
      <c r="AR18" s="9"/>
      <c r="AS18" s="12"/>
      <c r="AT18" s="154">
        <f t="shared" ca="1" si="15"/>
        <v>0</v>
      </c>
      <c r="AU18" s="9"/>
      <c r="AV18" s="12"/>
      <c r="AW18" s="154">
        <f t="shared" ca="1" si="16"/>
        <v>0</v>
      </c>
      <c r="AX18" s="9"/>
      <c r="AY18" s="12"/>
      <c r="AZ18" s="154">
        <f t="shared" ca="1" si="17"/>
        <v>0</v>
      </c>
      <c r="BA18" s="9"/>
      <c r="BB18" s="12"/>
      <c r="BC18" s="154">
        <f t="shared" ca="1" si="18"/>
        <v>0</v>
      </c>
      <c r="BD18" s="9"/>
      <c r="BE18" s="12"/>
      <c r="BF18" s="154">
        <f t="shared" ca="1" si="19"/>
        <v>0</v>
      </c>
      <c r="BG18" s="9"/>
      <c r="BH18" s="12"/>
      <c r="BI18" s="154">
        <f t="shared" ca="1" si="20"/>
        <v>0</v>
      </c>
      <c r="BJ18" s="9"/>
      <c r="BK18" s="12"/>
      <c r="BL18" s="9">
        <f t="shared" ca="1" si="21"/>
        <v>0</v>
      </c>
      <c r="BM18" s="9"/>
      <c r="BN18" s="12"/>
      <c r="BO18" s="9">
        <f t="shared" ca="1" si="22"/>
        <v>0</v>
      </c>
      <c r="BP18" s="9"/>
      <c r="BQ18" s="12"/>
      <c r="BR18" s="9">
        <f t="shared" ca="1" si="23"/>
        <v>0</v>
      </c>
      <c r="BS18" s="9"/>
      <c r="BT18" s="12"/>
      <c r="BU18" s="9">
        <f t="shared" ca="1" si="24"/>
        <v>0</v>
      </c>
      <c r="BV18" s="150"/>
      <c r="BW18" s="155">
        <f t="shared" ca="1" si="25"/>
        <v>59.199999999999989</v>
      </c>
      <c r="BX18" s="278" t="str">
        <f t="shared" si="26"/>
        <v>Костоглотов Климентий- Антонова Евгения</v>
      </c>
      <c r="BY18" s="279"/>
      <c r="BZ18" s="280"/>
      <c r="CA18" s="102">
        <f t="shared" ca="1" si="27"/>
        <v>8</v>
      </c>
    </row>
    <row r="19" spans="1:79" s="34" customFormat="1" ht="15.75" thickBot="1" x14ac:dyDescent="0.3">
      <c r="A19" s="5">
        <f t="shared" si="28"/>
        <v>10</v>
      </c>
      <c r="B19" s="31" t="s">
        <v>76</v>
      </c>
      <c r="C19" s="149"/>
      <c r="D19" s="154">
        <f t="shared" ca="1" si="1"/>
        <v>0</v>
      </c>
      <c r="E19" s="9"/>
      <c r="F19" s="12"/>
      <c r="G19" s="154">
        <f t="shared" ca="1" si="2"/>
        <v>0</v>
      </c>
      <c r="H19" s="9"/>
      <c r="I19" s="12"/>
      <c r="J19" s="154">
        <f t="shared" ca="1" si="3"/>
        <v>0</v>
      </c>
      <c r="K19" s="9"/>
      <c r="L19" s="12"/>
      <c r="M19" s="154">
        <f t="shared" ca="1" si="4"/>
        <v>0</v>
      </c>
      <c r="N19" s="9"/>
      <c r="O19" s="12"/>
      <c r="P19" s="154">
        <f t="shared" ca="1" si="5"/>
        <v>0</v>
      </c>
      <c r="Q19" s="32"/>
      <c r="R19" s="12"/>
      <c r="S19" s="154">
        <f t="shared" ca="1" si="6"/>
        <v>0</v>
      </c>
      <c r="T19" s="9"/>
      <c r="U19" s="12"/>
      <c r="V19" s="154">
        <f t="shared" ca="1" si="7"/>
        <v>0</v>
      </c>
      <c r="W19" s="9"/>
      <c r="X19" s="12">
        <v>3</v>
      </c>
      <c r="Y19" s="154">
        <f t="shared" ca="1" si="8"/>
        <v>36.4</v>
      </c>
      <c r="Z19" s="9"/>
      <c r="AA19" s="12"/>
      <c r="AB19" s="154">
        <f t="shared" ca="1" si="9"/>
        <v>0</v>
      </c>
      <c r="AC19" s="9"/>
      <c r="AD19" s="12"/>
      <c r="AE19" s="154">
        <f t="shared" ca="1" si="10"/>
        <v>0</v>
      </c>
      <c r="AF19" s="9"/>
      <c r="AG19" s="12"/>
      <c r="AH19" s="154">
        <f t="shared" ca="1" si="11"/>
        <v>0</v>
      </c>
      <c r="AI19" s="9"/>
      <c r="AJ19" s="12"/>
      <c r="AK19" s="154">
        <f t="shared" ca="1" si="12"/>
        <v>0</v>
      </c>
      <c r="AL19" s="32"/>
      <c r="AM19" s="12"/>
      <c r="AN19" s="154">
        <f t="shared" ca="1" si="13"/>
        <v>0</v>
      </c>
      <c r="AO19" s="9"/>
      <c r="AP19" s="12"/>
      <c r="AQ19" s="154">
        <f t="shared" ca="1" si="14"/>
        <v>0</v>
      </c>
      <c r="AR19" s="9"/>
      <c r="AS19" s="12"/>
      <c r="AT19" s="154">
        <f t="shared" ca="1" si="15"/>
        <v>0</v>
      </c>
      <c r="AU19" s="9"/>
      <c r="AV19" s="12"/>
      <c r="AW19" s="154">
        <f t="shared" ca="1" si="16"/>
        <v>0</v>
      </c>
      <c r="AX19" s="9"/>
      <c r="AY19" s="12"/>
      <c r="AZ19" s="154">
        <f t="shared" ca="1" si="17"/>
        <v>0</v>
      </c>
      <c r="BA19" s="9"/>
      <c r="BB19" s="12"/>
      <c r="BC19" s="154">
        <f t="shared" ca="1" si="18"/>
        <v>0</v>
      </c>
      <c r="BD19" s="9"/>
      <c r="BE19" s="12"/>
      <c r="BF19" s="154">
        <f t="shared" ca="1" si="19"/>
        <v>0</v>
      </c>
      <c r="BG19" s="9"/>
      <c r="BH19" s="12"/>
      <c r="BI19" s="154">
        <f t="shared" ca="1" si="20"/>
        <v>0</v>
      </c>
      <c r="BJ19" s="9"/>
      <c r="BK19" s="12"/>
      <c r="BL19" s="9">
        <f t="shared" ca="1" si="21"/>
        <v>0</v>
      </c>
      <c r="BM19" s="9"/>
      <c r="BN19" s="12"/>
      <c r="BO19" s="9">
        <f t="shared" ca="1" si="22"/>
        <v>0</v>
      </c>
      <c r="BP19" s="9"/>
      <c r="BQ19" s="12"/>
      <c r="BR19" s="9">
        <f t="shared" ca="1" si="23"/>
        <v>0</v>
      </c>
      <c r="BS19" s="9"/>
      <c r="BT19" s="12"/>
      <c r="BU19" s="9">
        <f t="shared" ca="1" si="24"/>
        <v>0</v>
      </c>
      <c r="BV19" s="150"/>
      <c r="BW19" s="155">
        <f t="shared" ca="1" si="25"/>
        <v>36.4</v>
      </c>
      <c r="BX19" s="278" t="str">
        <f t="shared" si="26"/>
        <v>Черный Арсений - Донова София</v>
      </c>
      <c r="BY19" s="279"/>
      <c r="BZ19" s="280"/>
      <c r="CA19" s="102">
        <f t="shared" ca="1" si="27"/>
        <v>10</v>
      </c>
    </row>
    <row r="20" spans="1:79" ht="15.75" thickBot="1" x14ac:dyDescent="0.3">
      <c r="A20" s="5">
        <f t="shared" si="28"/>
        <v>11</v>
      </c>
      <c r="B20" s="233" t="s">
        <v>139</v>
      </c>
      <c r="C20" s="149"/>
      <c r="D20" s="154">
        <f t="shared" ca="1" si="1"/>
        <v>0</v>
      </c>
      <c r="E20" s="9"/>
      <c r="F20" s="12"/>
      <c r="G20" s="154">
        <f t="shared" ca="1" si="2"/>
        <v>0</v>
      </c>
      <c r="H20" s="9"/>
      <c r="I20" s="12"/>
      <c r="J20" s="154">
        <f t="shared" ca="1" si="3"/>
        <v>0</v>
      </c>
      <c r="K20" s="9"/>
      <c r="L20" s="12"/>
      <c r="M20" s="154">
        <f t="shared" ca="1" si="4"/>
        <v>0</v>
      </c>
      <c r="N20" s="9"/>
      <c r="O20" s="12"/>
      <c r="P20" s="154">
        <f t="shared" ca="1" si="5"/>
        <v>0</v>
      </c>
      <c r="Q20" s="32"/>
      <c r="R20" s="12"/>
      <c r="S20" s="154">
        <f t="shared" ca="1" si="6"/>
        <v>0</v>
      </c>
      <c r="T20" s="9"/>
      <c r="U20" s="12"/>
      <c r="V20" s="154">
        <f t="shared" ca="1" si="7"/>
        <v>0</v>
      </c>
      <c r="W20" s="9"/>
      <c r="X20" s="12"/>
      <c r="Y20" s="154">
        <f t="shared" ca="1" si="8"/>
        <v>0</v>
      </c>
      <c r="Z20" s="9"/>
      <c r="AA20" s="12"/>
      <c r="AB20" s="154">
        <f t="shared" ca="1" si="9"/>
        <v>0</v>
      </c>
      <c r="AC20" s="9"/>
      <c r="AD20" s="12"/>
      <c r="AE20" s="154">
        <f t="shared" ca="1" si="10"/>
        <v>0</v>
      </c>
      <c r="AF20" s="9"/>
      <c r="AG20" s="12">
        <v>56</v>
      </c>
      <c r="AH20" s="154">
        <f t="shared" ca="1" si="11"/>
        <v>16</v>
      </c>
      <c r="AI20" s="9"/>
      <c r="AJ20" s="12"/>
      <c r="AK20" s="154">
        <f t="shared" ca="1" si="12"/>
        <v>0</v>
      </c>
      <c r="AL20" s="32"/>
      <c r="AM20" s="12"/>
      <c r="AN20" s="154">
        <f t="shared" ca="1" si="13"/>
        <v>0</v>
      </c>
      <c r="AO20" s="9"/>
      <c r="AP20" s="12"/>
      <c r="AQ20" s="154">
        <f t="shared" ca="1" si="14"/>
        <v>0</v>
      </c>
      <c r="AR20" s="9"/>
      <c r="AS20" s="12"/>
      <c r="AT20" s="154">
        <f t="shared" ca="1" si="15"/>
        <v>0</v>
      </c>
      <c r="AU20" s="9"/>
      <c r="AV20" s="12"/>
      <c r="AW20" s="154">
        <f t="shared" ca="1" si="16"/>
        <v>0</v>
      </c>
      <c r="AX20" s="9"/>
      <c r="AY20" s="12"/>
      <c r="AZ20" s="154">
        <f t="shared" ca="1" si="17"/>
        <v>0</v>
      </c>
      <c r="BA20" s="9"/>
      <c r="BB20" s="12"/>
      <c r="BC20" s="154">
        <f t="shared" ca="1" si="18"/>
        <v>0</v>
      </c>
      <c r="BD20" s="9"/>
      <c r="BE20" s="12"/>
      <c r="BF20" s="154">
        <f t="shared" ca="1" si="19"/>
        <v>0</v>
      </c>
      <c r="BG20" s="9"/>
      <c r="BH20" s="12"/>
      <c r="BI20" s="154">
        <f t="shared" ca="1" si="20"/>
        <v>0</v>
      </c>
      <c r="BJ20" s="9"/>
      <c r="BK20" s="12"/>
      <c r="BL20" s="9">
        <f t="shared" ca="1" si="21"/>
        <v>0</v>
      </c>
      <c r="BM20" s="9"/>
      <c r="BN20" s="12"/>
      <c r="BO20" s="9">
        <f t="shared" ca="1" si="22"/>
        <v>0</v>
      </c>
      <c r="BP20" s="9"/>
      <c r="BQ20" s="12"/>
      <c r="BR20" s="9">
        <f t="shared" ca="1" si="23"/>
        <v>0</v>
      </c>
      <c r="BS20" s="9"/>
      <c r="BT20" s="12"/>
      <c r="BU20" s="9">
        <f t="shared" ca="1" si="24"/>
        <v>0</v>
      </c>
      <c r="BV20" s="150"/>
      <c r="BW20" s="155">
        <f t="shared" ca="1" si="25"/>
        <v>16</v>
      </c>
      <c r="BX20" s="299" t="str">
        <f t="shared" si="26"/>
        <v>Банман Марк - Кулеева София</v>
      </c>
      <c r="BY20" s="300"/>
      <c r="BZ20" s="301"/>
      <c r="CA20" s="102">
        <f t="shared" ca="1" si="27"/>
        <v>15</v>
      </c>
    </row>
    <row r="21" spans="1:79" ht="15.75" thickBot="1" x14ac:dyDescent="0.3">
      <c r="A21" s="5">
        <f t="shared" si="28"/>
        <v>12</v>
      </c>
      <c r="B21" s="143" t="s">
        <v>32</v>
      </c>
      <c r="C21" s="149"/>
      <c r="D21" s="154">
        <f t="shared" ca="1" si="1"/>
        <v>0</v>
      </c>
      <c r="E21" s="32"/>
      <c r="F21" s="12"/>
      <c r="G21" s="154">
        <f t="shared" ca="1" si="2"/>
        <v>0</v>
      </c>
      <c r="H21" s="32"/>
      <c r="I21" s="12"/>
      <c r="J21" s="154">
        <f t="shared" ca="1" si="3"/>
        <v>0</v>
      </c>
      <c r="K21" s="32"/>
      <c r="L21" s="12"/>
      <c r="M21" s="154">
        <f t="shared" ca="1" si="4"/>
        <v>0</v>
      </c>
      <c r="N21" s="32"/>
      <c r="O21" s="12"/>
      <c r="P21" s="154">
        <f t="shared" ca="1" si="5"/>
        <v>0</v>
      </c>
      <c r="Q21" s="32"/>
      <c r="R21" s="12"/>
      <c r="S21" s="154">
        <f t="shared" ca="1" si="6"/>
        <v>0</v>
      </c>
      <c r="T21" s="32"/>
      <c r="U21" s="12"/>
      <c r="V21" s="154">
        <f t="shared" ca="1" si="7"/>
        <v>0</v>
      </c>
      <c r="W21" s="32"/>
      <c r="X21" s="12">
        <v>11</v>
      </c>
      <c r="Y21" s="154">
        <f t="shared" ca="1" si="8"/>
        <v>5.6</v>
      </c>
      <c r="Z21" s="32"/>
      <c r="AA21" s="12">
        <v>13</v>
      </c>
      <c r="AB21" s="154">
        <f t="shared" ca="1" si="9"/>
        <v>2.8</v>
      </c>
      <c r="AC21" s="32"/>
      <c r="AD21" s="12">
        <v>8</v>
      </c>
      <c r="AE21" s="154">
        <f t="shared" ca="1" si="10"/>
        <v>12</v>
      </c>
      <c r="AF21" s="32"/>
      <c r="AG21" s="12"/>
      <c r="AH21" s="154">
        <f t="shared" ca="1" si="11"/>
        <v>0</v>
      </c>
      <c r="AI21" s="32"/>
      <c r="AJ21" s="12"/>
      <c r="AK21" s="154">
        <f t="shared" ca="1" si="12"/>
        <v>0</v>
      </c>
      <c r="AL21" s="32"/>
      <c r="AM21" s="12"/>
      <c r="AN21" s="154">
        <f t="shared" ca="1" si="13"/>
        <v>0</v>
      </c>
      <c r="AO21" s="32"/>
      <c r="AP21" s="12"/>
      <c r="AQ21" s="154">
        <f t="shared" ca="1" si="14"/>
        <v>0</v>
      </c>
      <c r="AR21" s="32"/>
      <c r="AS21" s="12"/>
      <c r="AT21" s="154">
        <f t="shared" ca="1" si="15"/>
        <v>0</v>
      </c>
      <c r="AU21" s="32"/>
      <c r="AV21" s="12"/>
      <c r="AW21" s="154">
        <f t="shared" ca="1" si="16"/>
        <v>0</v>
      </c>
      <c r="AX21" s="32"/>
      <c r="AY21" s="12"/>
      <c r="AZ21" s="154">
        <f t="shared" ca="1" si="17"/>
        <v>0</v>
      </c>
      <c r="BA21" s="32"/>
      <c r="BB21" s="12"/>
      <c r="BC21" s="154">
        <f t="shared" ca="1" si="18"/>
        <v>0</v>
      </c>
      <c r="BD21" s="32"/>
      <c r="BE21" s="12"/>
      <c r="BF21" s="154">
        <f t="shared" ca="1" si="19"/>
        <v>0</v>
      </c>
      <c r="BG21" s="32"/>
      <c r="BH21" s="12"/>
      <c r="BI21" s="154">
        <f t="shared" ca="1" si="20"/>
        <v>0</v>
      </c>
      <c r="BJ21" s="32"/>
      <c r="BK21" s="12"/>
      <c r="BL21" s="32">
        <f t="shared" ca="1" si="21"/>
        <v>0</v>
      </c>
      <c r="BM21" s="32"/>
      <c r="BN21" s="12"/>
      <c r="BO21" s="32">
        <f t="shared" ca="1" si="22"/>
        <v>0</v>
      </c>
      <c r="BP21" s="32"/>
      <c r="BQ21" s="12"/>
      <c r="BR21" s="9">
        <f t="shared" ca="1" si="23"/>
        <v>0</v>
      </c>
      <c r="BS21" s="32"/>
      <c r="BT21" s="12"/>
      <c r="BU21" s="32">
        <f t="shared" ca="1" si="24"/>
        <v>0</v>
      </c>
      <c r="BV21" s="148"/>
      <c r="BW21" s="155">
        <f t="shared" ca="1" si="25"/>
        <v>20.399999999999999</v>
      </c>
      <c r="BX21" s="299" t="str">
        <f t="shared" ref="BX21:BX27" si="29">B21</f>
        <v>Лемпа Даниил - Втюрина Елизавета</v>
      </c>
      <c r="BY21" s="300"/>
      <c r="BZ21" s="301"/>
      <c r="CA21" s="102">
        <f t="shared" ca="1" si="27"/>
        <v>13</v>
      </c>
    </row>
    <row r="22" spans="1:79" s="34" customFormat="1" ht="15.75" thickBot="1" x14ac:dyDescent="0.3">
      <c r="A22" s="5">
        <f t="shared" si="28"/>
        <v>13</v>
      </c>
      <c r="B22" s="145" t="s">
        <v>28</v>
      </c>
      <c r="C22" s="149"/>
      <c r="D22" s="154">
        <f t="shared" ca="1" si="1"/>
        <v>0</v>
      </c>
      <c r="E22" s="9"/>
      <c r="F22" s="12"/>
      <c r="G22" s="154">
        <f t="shared" ca="1" si="2"/>
        <v>0</v>
      </c>
      <c r="H22" s="9"/>
      <c r="I22" s="12"/>
      <c r="J22" s="154">
        <f t="shared" ca="1" si="3"/>
        <v>0</v>
      </c>
      <c r="K22" s="9"/>
      <c r="L22" s="12"/>
      <c r="M22" s="154">
        <f t="shared" ca="1" si="4"/>
        <v>0</v>
      </c>
      <c r="N22" s="9"/>
      <c r="O22" s="12"/>
      <c r="P22" s="154">
        <f t="shared" ca="1" si="5"/>
        <v>0</v>
      </c>
      <c r="Q22" s="32"/>
      <c r="R22" s="12"/>
      <c r="S22" s="154">
        <f t="shared" ca="1" si="6"/>
        <v>0</v>
      </c>
      <c r="T22" s="9"/>
      <c r="U22" s="12"/>
      <c r="V22" s="154">
        <f t="shared" ca="1" si="7"/>
        <v>0</v>
      </c>
      <c r="W22" s="9"/>
      <c r="X22" s="12"/>
      <c r="Y22" s="154">
        <f t="shared" ca="1" si="8"/>
        <v>0</v>
      </c>
      <c r="Z22" s="9"/>
      <c r="AA22" s="12">
        <v>10</v>
      </c>
      <c r="AB22" s="154">
        <f t="shared" ca="1" si="9"/>
        <v>8.3999999999999986</v>
      </c>
      <c r="AC22" s="9"/>
      <c r="AD22" s="12">
        <v>6</v>
      </c>
      <c r="AE22" s="154">
        <f t="shared" ca="1" si="10"/>
        <v>16.8</v>
      </c>
      <c r="AF22" s="9"/>
      <c r="AG22" s="12"/>
      <c r="AH22" s="154">
        <f t="shared" ca="1" si="11"/>
        <v>0</v>
      </c>
      <c r="AI22" s="9"/>
      <c r="AJ22" s="12"/>
      <c r="AK22" s="154">
        <f t="shared" ca="1" si="12"/>
        <v>0</v>
      </c>
      <c r="AL22" s="32"/>
      <c r="AM22" s="12"/>
      <c r="AN22" s="154">
        <f t="shared" ca="1" si="13"/>
        <v>0</v>
      </c>
      <c r="AO22" s="9"/>
      <c r="AP22" s="12"/>
      <c r="AQ22" s="154">
        <f t="shared" ca="1" si="14"/>
        <v>0</v>
      </c>
      <c r="AR22" s="9"/>
      <c r="AS22" s="12"/>
      <c r="AT22" s="154">
        <f t="shared" ca="1" si="15"/>
        <v>0</v>
      </c>
      <c r="AU22" s="9"/>
      <c r="AV22" s="12"/>
      <c r="AW22" s="154">
        <f t="shared" ca="1" si="16"/>
        <v>0</v>
      </c>
      <c r="AX22" s="9"/>
      <c r="AY22" s="12"/>
      <c r="AZ22" s="154">
        <f t="shared" ca="1" si="17"/>
        <v>0</v>
      </c>
      <c r="BA22" s="9"/>
      <c r="BB22" s="12"/>
      <c r="BC22" s="154">
        <f t="shared" ca="1" si="18"/>
        <v>0</v>
      </c>
      <c r="BD22" s="9"/>
      <c r="BE22" s="12"/>
      <c r="BF22" s="154">
        <f t="shared" ca="1" si="19"/>
        <v>0</v>
      </c>
      <c r="BG22" s="9"/>
      <c r="BH22" s="12"/>
      <c r="BI22" s="154">
        <f t="shared" ca="1" si="20"/>
        <v>0</v>
      </c>
      <c r="BJ22" s="9"/>
      <c r="BK22" s="12"/>
      <c r="BL22" s="9">
        <f t="shared" ca="1" si="21"/>
        <v>0</v>
      </c>
      <c r="BM22" s="9"/>
      <c r="BN22" s="12"/>
      <c r="BO22" s="9">
        <f t="shared" ca="1" si="22"/>
        <v>0</v>
      </c>
      <c r="BP22" s="9"/>
      <c r="BQ22" s="12"/>
      <c r="BR22" s="9">
        <f t="shared" ca="1" si="23"/>
        <v>0</v>
      </c>
      <c r="BS22" s="9"/>
      <c r="BT22" s="12"/>
      <c r="BU22" s="9">
        <f t="shared" ca="1" si="24"/>
        <v>0</v>
      </c>
      <c r="BV22" s="150"/>
      <c r="BW22" s="155">
        <f t="shared" ca="1" si="25"/>
        <v>25.2</v>
      </c>
      <c r="BX22" s="299" t="str">
        <f t="shared" si="29"/>
        <v>Нуртазин Амир - Терентьева Виктория</v>
      </c>
      <c r="BY22" s="300"/>
      <c r="BZ22" s="301"/>
      <c r="CA22" s="102">
        <f t="shared" ca="1" si="27"/>
        <v>12</v>
      </c>
    </row>
    <row r="23" spans="1:79" ht="15.75" thickBot="1" x14ac:dyDescent="0.3">
      <c r="A23" s="5">
        <f t="shared" si="28"/>
        <v>14</v>
      </c>
      <c r="B23" s="143" t="s">
        <v>106</v>
      </c>
      <c r="C23" s="149"/>
      <c r="D23" s="154">
        <f t="shared" ca="1" si="1"/>
        <v>0</v>
      </c>
      <c r="E23" s="9"/>
      <c r="F23" s="12"/>
      <c r="G23" s="154">
        <f t="shared" ca="1" si="2"/>
        <v>0</v>
      </c>
      <c r="H23" s="9"/>
      <c r="I23" s="12"/>
      <c r="J23" s="154">
        <f t="shared" ca="1" si="3"/>
        <v>0</v>
      </c>
      <c r="K23" s="9"/>
      <c r="L23" s="12"/>
      <c r="M23" s="154">
        <f t="shared" ca="1" si="4"/>
        <v>0</v>
      </c>
      <c r="N23" s="9"/>
      <c r="O23" s="12"/>
      <c r="P23" s="154">
        <f t="shared" ca="1" si="5"/>
        <v>0</v>
      </c>
      <c r="Q23" s="32"/>
      <c r="R23" s="12"/>
      <c r="S23" s="154">
        <f t="shared" ca="1" si="6"/>
        <v>0</v>
      </c>
      <c r="T23" s="9"/>
      <c r="U23" s="12"/>
      <c r="V23" s="154">
        <f t="shared" ca="1" si="7"/>
        <v>0</v>
      </c>
      <c r="W23" s="9"/>
      <c r="X23" s="12"/>
      <c r="Y23" s="154">
        <f t="shared" ca="1" si="8"/>
        <v>0</v>
      </c>
      <c r="Z23" s="9"/>
      <c r="AA23" s="12">
        <v>11</v>
      </c>
      <c r="AB23" s="154">
        <f t="shared" ca="1" si="9"/>
        <v>5.6</v>
      </c>
      <c r="AC23" s="9"/>
      <c r="AD23" s="12">
        <v>4</v>
      </c>
      <c r="AE23" s="154">
        <f t="shared" ca="1" si="10"/>
        <v>26.4</v>
      </c>
      <c r="AF23" s="9"/>
      <c r="AG23" s="12"/>
      <c r="AH23" s="154">
        <f t="shared" ca="1" si="11"/>
        <v>0</v>
      </c>
      <c r="AI23" s="9"/>
      <c r="AJ23" s="12"/>
      <c r="AK23" s="154">
        <f t="shared" ca="1" si="12"/>
        <v>0</v>
      </c>
      <c r="AL23" s="32"/>
      <c r="AM23" s="12"/>
      <c r="AN23" s="154">
        <f t="shared" ca="1" si="13"/>
        <v>0</v>
      </c>
      <c r="AO23" s="9"/>
      <c r="AP23" s="12"/>
      <c r="AQ23" s="154">
        <f t="shared" ca="1" si="14"/>
        <v>0</v>
      </c>
      <c r="AR23" s="9"/>
      <c r="AS23" s="12"/>
      <c r="AT23" s="154">
        <f t="shared" ca="1" si="15"/>
        <v>0</v>
      </c>
      <c r="AU23" s="9"/>
      <c r="AV23" s="12"/>
      <c r="AW23" s="154">
        <f t="shared" ca="1" si="16"/>
        <v>0</v>
      </c>
      <c r="AX23" s="9"/>
      <c r="AY23" s="12"/>
      <c r="AZ23" s="154">
        <f t="shared" ca="1" si="17"/>
        <v>0</v>
      </c>
      <c r="BA23" s="9"/>
      <c r="BB23" s="12"/>
      <c r="BC23" s="154">
        <f t="shared" ca="1" si="18"/>
        <v>0</v>
      </c>
      <c r="BD23" s="9"/>
      <c r="BE23" s="12"/>
      <c r="BF23" s="154">
        <f t="shared" ca="1" si="19"/>
        <v>0</v>
      </c>
      <c r="BG23" s="9"/>
      <c r="BH23" s="12"/>
      <c r="BI23" s="154">
        <f t="shared" ca="1" si="20"/>
        <v>0</v>
      </c>
      <c r="BJ23" s="9"/>
      <c r="BK23" s="12"/>
      <c r="BL23" s="9">
        <f t="shared" ca="1" si="21"/>
        <v>0</v>
      </c>
      <c r="BM23" s="9"/>
      <c r="BN23" s="12"/>
      <c r="BO23" s="9">
        <f t="shared" ca="1" si="22"/>
        <v>0</v>
      </c>
      <c r="BP23" s="9"/>
      <c r="BQ23" s="12"/>
      <c r="BR23" s="9">
        <f t="shared" ca="1" si="23"/>
        <v>0</v>
      </c>
      <c r="BS23" s="9"/>
      <c r="BT23" s="12"/>
      <c r="BU23" s="9">
        <f t="shared" ca="1" si="24"/>
        <v>0</v>
      </c>
      <c r="BV23" s="150"/>
      <c r="BW23" s="155">
        <f t="shared" ca="1" si="25"/>
        <v>32</v>
      </c>
      <c r="BX23" s="299" t="str">
        <f t="shared" si="29"/>
        <v>Гришин Герман -- Базаева Валерия</v>
      </c>
      <c r="BY23" s="300"/>
      <c r="BZ23" s="301"/>
      <c r="CA23" s="102">
        <f t="shared" ca="1" si="27"/>
        <v>11</v>
      </c>
    </row>
    <row r="24" spans="1:79" ht="15.75" thickBot="1" x14ac:dyDescent="0.3">
      <c r="A24" s="5">
        <f t="shared" si="28"/>
        <v>15</v>
      </c>
      <c r="B24" s="144" t="s">
        <v>158</v>
      </c>
      <c r="C24" s="149"/>
      <c r="D24" s="154">
        <f t="shared" ca="1" si="1"/>
        <v>0</v>
      </c>
      <c r="E24" s="9"/>
      <c r="F24" s="12"/>
      <c r="G24" s="154">
        <f t="shared" ca="1" si="2"/>
        <v>0</v>
      </c>
      <c r="H24" s="9"/>
      <c r="I24" s="12"/>
      <c r="J24" s="154">
        <f t="shared" ca="1" si="3"/>
        <v>0</v>
      </c>
      <c r="K24" s="9"/>
      <c r="L24" s="12"/>
      <c r="M24" s="154">
        <f t="shared" ca="1" si="4"/>
        <v>0</v>
      </c>
      <c r="N24" s="9"/>
      <c r="O24" s="12"/>
      <c r="P24" s="154">
        <f t="shared" ca="1" si="5"/>
        <v>0</v>
      </c>
      <c r="Q24" s="32"/>
      <c r="R24" s="12"/>
      <c r="S24" s="154">
        <f t="shared" ca="1" si="6"/>
        <v>0</v>
      </c>
      <c r="T24" s="9"/>
      <c r="U24" s="12"/>
      <c r="V24" s="154">
        <f t="shared" ca="1" si="7"/>
        <v>0</v>
      </c>
      <c r="W24" s="9"/>
      <c r="X24" s="12"/>
      <c r="Y24" s="154">
        <f t="shared" ca="1" si="8"/>
        <v>0</v>
      </c>
      <c r="Z24" s="9"/>
      <c r="AA24" s="12">
        <v>12</v>
      </c>
      <c r="AB24" s="154">
        <f t="shared" ca="1" si="9"/>
        <v>2.8</v>
      </c>
      <c r="AC24" s="9"/>
      <c r="AD24" s="12">
        <v>7</v>
      </c>
      <c r="AE24" s="154">
        <f t="shared" ca="1" si="10"/>
        <v>14.399999999999999</v>
      </c>
      <c r="AF24" s="9"/>
      <c r="AG24" s="12"/>
      <c r="AH24" s="154">
        <f t="shared" ca="1" si="11"/>
        <v>0</v>
      </c>
      <c r="AI24" s="9"/>
      <c r="AJ24" s="12"/>
      <c r="AK24" s="154">
        <f t="shared" ca="1" si="12"/>
        <v>0</v>
      </c>
      <c r="AL24" s="32"/>
      <c r="AM24" s="12"/>
      <c r="AN24" s="154">
        <f t="shared" ca="1" si="13"/>
        <v>0</v>
      </c>
      <c r="AO24" s="9"/>
      <c r="AP24" s="12"/>
      <c r="AQ24" s="154">
        <f t="shared" ca="1" si="14"/>
        <v>0</v>
      </c>
      <c r="AR24" s="9"/>
      <c r="AS24" s="12"/>
      <c r="AT24" s="154">
        <f t="shared" ca="1" si="15"/>
        <v>0</v>
      </c>
      <c r="AU24" s="9"/>
      <c r="AV24" s="12"/>
      <c r="AW24" s="154">
        <f t="shared" ca="1" si="16"/>
        <v>0</v>
      </c>
      <c r="AX24" s="9"/>
      <c r="AY24" s="12"/>
      <c r="AZ24" s="154">
        <f t="shared" ca="1" si="17"/>
        <v>0</v>
      </c>
      <c r="BA24" s="9"/>
      <c r="BB24" s="12"/>
      <c r="BC24" s="154">
        <f t="shared" ca="1" si="18"/>
        <v>0</v>
      </c>
      <c r="BD24" s="9"/>
      <c r="BE24" s="12"/>
      <c r="BF24" s="154">
        <f t="shared" ca="1" si="19"/>
        <v>0</v>
      </c>
      <c r="BG24" s="9"/>
      <c r="BH24" s="12"/>
      <c r="BI24" s="154">
        <f t="shared" ca="1" si="20"/>
        <v>0</v>
      </c>
      <c r="BJ24" s="9"/>
      <c r="BK24" s="12"/>
      <c r="BL24" s="9">
        <f t="shared" ca="1" si="21"/>
        <v>0</v>
      </c>
      <c r="BM24" s="9"/>
      <c r="BN24" s="12"/>
      <c r="BO24" s="9">
        <f t="shared" ca="1" si="22"/>
        <v>0</v>
      </c>
      <c r="BP24" s="9"/>
      <c r="BQ24" s="12"/>
      <c r="BR24" s="9">
        <f t="shared" ca="1" si="23"/>
        <v>0</v>
      </c>
      <c r="BS24" s="9"/>
      <c r="BT24" s="12"/>
      <c r="BU24" s="9">
        <f t="shared" ca="1" si="24"/>
        <v>0</v>
      </c>
      <c r="BV24" s="150"/>
      <c r="BW24" s="155">
        <f t="shared" ca="1" si="25"/>
        <v>17.2</v>
      </c>
      <c r="BX24" s="299" t="str">
        <f t="shared" si="29"/>
        <v>Гутман Лев - Требушенко Елизавета</v>
      </c>
      <c r="BY24" s="300"/>
      <c r="BZ24" s="301"/>
      <c r="CA24" s="102">
        <f t="shared" ca="1" si="27"/>
        <v>14</v>
      </c>
    </row>
    <row r="25" spans="1:79" s="34" customFormat="1" ht="15.75" thickBot="1" x14ac:dyDescent="0.3">
      <c r="A25" s="5">
        <f t="shared" si="28"/>
        <v>16</v>
      </c>
      <c r="B25" s="197" t="s">
        <v>107</v>
      </c>
      <c r="C25" s="149"/>
      <c r="D25" s="154">
        <f t="shared" ca="1" si="1"/>
        <v>0</v>
      </c>
      <c r="E25" s="32"/>
      <c r="F25" s="12"/>
      <c r="G25" s="154">
        <f t="shared" ca="1" si="2"/>
        <v>0</v>
      </c>
      <c r="H25" s="32"/>
      <c r="I25" s="12"/>
      <c r="J25" s="154">
        <f t="shared" ca="1" si="3"/>
        <v>0</v>
      </c>
      <c r="K25" s="32"/>
      <c r="L25" s="12"/>
      <c r="M25" s="154">
        <f t="shared" ca="1" si="4"/>
        <v>0</v>
      </c>
      <c r="N25" s="32"/>
      <c r="O25" s="12"/>
      <c r="P25" s="154">
        <f t="shared" ca="1" si="5"/>
        <v>0</v>
      </c>
      <c r="Q25" s="32"/>
      <c r="R25" s="12"/>
      <c r="S25" s="154">
        <f t="shared" ca="1" si="6"/>
        <v>0</v>
      </c>
      <c r="T25" s="32"/>
      <c r="U25" s="12"/>
      <c r="V25" s="154">
        <f t="shared" ca="1" si="7"/>
        <v>0</v>
      </c>
      <c r="W25" s="32"/>
      <c r="X25" s="12"/>
      <c r="Y25" s="154">
        <f t="shared" ca="1" si="8"/>
        <v>0</v>
      </c>
      <c r="Z25" s="32"/>
      <c r="AA25" s="12">
        <v>13</v>
      </c>
      <c r="AB25" s="154">
        <f t="shared" ca="1" si="9"/>
        <v>2.8</v>
      </c>
      <c r="AC25" s="32"/>
      <c r="AD25" s="12"/>
      <c r="AE25" s="154">
        <f t="shared" ca="1" si="10"/>
        <v>0</v>
      </c>
      <c r="AF25" s="32"/>
      <c r="AG25" s="12"/>
      <c r="AH25" s="154">
        <f t="shared" ca="1" si="11"/>
        <v>0</v>
      </c>
      <c r="AI25" s="32"/>
      <c r="AJ25" s="12"/>
      <c r="AK25" s="154">
        <f t="shared" ca="1" si="12"/>
        <v>0</v>
      </c>
      <c r="AL25" s="32"/>
      <c r="AM25" s="12"/>
      <c r="AN25" s="154">
        <f t="shared" ca="1" si="13"/>
        <v>0</v>
      </c>
      <c r="AO25" s="32"/>
      <c r="AP25" s="12"/>
      <c r="AQ25" s="154">
        <f t="shared" ca="1" si="14"/>
        <v>0</v>
      </c>
      <c r="AR25" s="32"/>
      <c r="AS25" s="12"/>
      <c r="AT25" s="154">
        <f t="shared" ca="1" si="15"/>
        <v>0</v>
      </c>
      <c r="AU25" s="32"/>
      <c r="AV25" s="12"/>
      <c r="AW25" s="154">
        <f t="shared" ca="1" si="16"/>
        <v>0</v>
      </c>
      <c r="AX25" s="32"/>
      <c r="AY25" s="12"/>
      <c r="AZ25" s="154">
        <f t="shared" ca="1" si="17"/>
        <v>0</v>
      </c>
      <c r="BA25" s="32"/>
      <c r="BB25" s="12"/>
      <c r="BC25" s="154">
        <f t="shared" ca="1" si="18"/>
        <v>0</v>
      </c>
      <c r="BD25" s="32"/>
      <c r="BE25" s="12"/>
      <c r="BF25" s="154">
        <f t="shared" ca="1" si="19"/>
        <v>0</v>
      </c>
      <c r="BG25" s="32"/>
      <c r="BH25" s="12"/>
      <c r="BI25" s="154">
        <f t="shared" ca="1" si="20"/>
        <v>0</v>
      </c>
      <c r="BJ25" s="32"/>
      <c r="BK25" s="12"/>
      <c r="BL25" s="32">
        <f t="shared" ca="1" si="21"/>
        <v>0</v>
      </c>
      <c r="BM25" s="32"/>
      <c r="BN25" s="12"/>
      <c r="BO25" s="32">
        <f t="shared" ca="1" si="22"/>
        <v>0</v>
      </c>
      <c r="BP25" s="32"/>
      <c r="BQ25" s="12"/>
      <c r="BR25" s="9">
        <f t="shared" ca="1" si="23"/>
        <v>0</v>
      </c>
      <c r="BS25" s="32"/>
      <c r="BT25" s="12"/>
      <c r="BU25" s="32">
        <f t="shared" ca="1" si="24"/>
        <v>0</v>
      </c>
      <c r="BV25" s="148"/>
      <c r="BW25" s="155">
        <f t="shared" ca="1" si="25"/>
        <v>2.8</v>
      </c>
      <c r="BX25" s="299" t="str">
        <f t="shared" si="29"/>
        <v>Марчук Илья - Васильева Анастасия</v>
      </c>
      <c r="BY25" s="300"/>
      <c r="BZ25" s="301"/>
      <c r="CA25" s="102">
        <f t="shared" ca="1" si="27"/>
        <v>16</v>
      </c>
    </row>
    <row r="26" spans="1:79" ht="15.75" thickBot="1" x14ac:dyDescent="0.3">
      <c r="A26" s="5">
        <f t="shared" si="28"/>
        <v>17</v>
      </c>
      <c r="B26" s="238" t="s">
        <v>119</v>
      </c>
      <c r="C26" s="149"/>
      <c r="D26" s="154">
        <f t="shared" ca="1" si="1"/>
        <v>0</v>
      </c>
      <c r="E26" s="9"/>
      <c r="F26" s="12"/>
      <c r="G26" s="154">
        <f t="shared" ca="1" si="2"/>
        <v>0</v>
      </c>
      <c r="H26" s="9"/>
      <c r="I26" s="12"/>
      <c r="J26" s="154">
        <f t="shared" ca="1" si="3"/>
        <v>0</v>
      </c>
      <c r="K26" s="9"/>
      <c r="L26" s="12"/>
      <c r="M26" s="154">
        <f t="shared" ca="1" si="4"/>
        <v>0</v>
      </c>
      <c r="N26" s="9"/>
      <c r="O26" s="12"/>
      <c r="P26" s="154">
        <f t="shared" ca="1" si="5"/>
        <v>0</v>
      </c>
      <c r="Q26" s="32"/>
      <c r="R26" s="12"/>
      <c r="S26" s="154">
        <f t="shared" ca="1" si="6"/>
        <v>0</v>
      </c>
      <c r="T26" s="9"/>
      <c r="U26" s="12">
        <v>13</v>
      </c>
      <c r="V26" s="154">
        <f t="shared" ca="1" si="7"/>
        <v>54.400000000000006</v>
      </c>
      <c r="W26" s="9"/>
      <c r="X26" s="12">
        <v>5</v>
      </c>
      <c r="Y26" s="154">
        <f t="shared" ca="1" si="8"/>
        <v>25.2</v>
      </c>
      <c r="Z26" s="9"/>
      <c r="AA26" s="12">
        <v>2</v>
      </c>
      <c r="AB26" s="154">
        <f t="shared" ca="1" si="9"/>
        <v>42</v>
      </c>
      <c r="AC26" s="9"/>
      <c r="AD26" s="12"/>
      <c r="AE26" s="154">
        <f t="shared" ca="1" si="10"/>
        <v>0</v>
      </c>
      <c r="AF26" s="9"/>
      <c r="AG26" s="12"/>
      <c r="AH26" s="154">
        <f t="shared" ca="1" si="11"/>
        <v>0</v>
      </c>
      <c r="AI26" s="9"/>
      <c r="AJ26" s="12"/>
      <c r="AK26" s="154">
        <f t="shared" ca="1" si="12"/>
        <v>0</v>
      </c>
      <c r="AL26" s="32"/>
      <c r="AM26" s="12"/>
      <c r="AN26" s="154">
        <f t="shared" ca="1" si="13"/>
        <v>0</v>
      </c>
      <c r="AO26" s="9"/>
      <c r="AP26" s="12"/>
      <c r="AQ26" s="154">
        <f t="shared" ca="1" si="14"/>
        <v>0</v>
      </c>
      <c r="AR26" s="9"/>
      <c r="AS26" s="12"/>
      <c r="AT26" s="154">
        <f t="shared" ca="1" si="15"/>
        <v>0</v>
      </c>
      <c r="AU26" s="9"/>
      <c r="AV26" s="12"/>
      <c r="AW26" s="154">
        <f t="shared" ca="1" si="16"/>
        <v>0</v>
      </c>
      <c r="AX26" s="9"/>
      <c r="AY26" s="12"/>
      <c r="AZ26" s="154">
        <f t="shared" ca="1" si="17"/>
        <v>0</v>
      </c>
      <c r="BA26" s="9"/>
      <c r="BB26" s="12"/>
      <c r="BC26" s="154">
        <f t="shared" ca="1" si="18"/>
        <v>0</v>
      </c>
      <c r="BD26" s="9"/>
      <c r="BE26" s="12"/>
      <c r="BF26" s="154">
        <f t="shared" ca="1" si="19"/>
        <v>0</v>
      </c>
      <c r="BG26" s="9"/>
      <c r="BH26" s="12"/>
      <c r="BI26" s="154">
        <f t="shared" ca="1" si="20"/>
        <v>0</v>
      </c>
      <c r="BJ26" s="9"/>
      <c r="BK26" s="12"/>
      <c r="BL26" s="9">
        <f t="shared" ca="1" si="21"/>
        <v>0</v>
      </c>
      <c r="BM26" s="9"/>
      <c r="BN26" s="12"/>
      <c r="BO26" s="9">
        <f t="shared" ca="1" si="22"/>
        <v>0</v>
      </c>
      <c r="BP26" s="9"/>
      <c r="BQ26" s="12"/>
      <c r="BR26" s="9">
        <f t="shared" ca="1" si="23"/>
        <v>0</v>
      </c>
      <c r="BS26" s="9"/>
      <c r="BT26" s="12"/>
      <c r="BU26" s="9">
        <f t="shared" ca="1" si="24"/>
        <v>0</v>
      </c>
      <c r="BV26" s="150"/>
      <c r="BW26" s="155">
        <v>0</v>
      </c>
      <c r="BX26" s="299" t="str">
        <f t="shared" si="29"/>
        <v>Пашкин Артем - Вирронен Юлия (РАСПАЛАСЬ!)</v>
      </c>
      <c r="BY26" s="300"/>
      <c r="BZ26" s="301"/>
      <c r="CA26" s="102">
        <f t="shared" si="27"/>
        <v>0</v>
      </c>
    </row>
    <row r="27" spans="1:79" s="34" customFormat="1" ht="15.75" thickBot="1" x14ac:dyDescent="0.3">
      <c r="A27" s="5">
        <f t="shared" si="28"/>
        <v>18</v>
      </c>
      <c r="B27" s="183" t="s">
        <v>120</v>
      </c>
      <c r="C27" s="149"/>
      <c r="D27" s="154">
        <f t="shared" ca="1" si="1"/>
        <v>0</v>
      </c>
      <c r="E27" s="32"/>
      <c r="F27" s="12"/>
      <c r="G27" s="154">
        <f t="shared" ca="1" si="2"/>
        <v>0</v>
      </c>
      <c r="H27" s="32"/>
      <c r="I27" s="12">
        <v>208</v>
      </c>
      <c r="J27" s="154">
        <f t="shared" ca="1" si="3"/>
        <v>18</v>
      </c>
      <c r="K27" s="32"/>
      <c r="L27" s="12"/>
      <c r="M27" s="154">
        <f t="shared" ca="1" si="4"/>
        <v>0</v>
      </c>
      <c r="N27" s="32"/>
      <c r="O27" s="12"/>
      <c r="P27" s="154">
        <f t="shared" ca="1" si="5"/>
        <v>0</v>
      </c>
      <c r="Q27" s="32"/>
      <c r="R27" s="12"/>
      <c r="S27" s="154">
        <f t="shared" ca="1" si="6"/>
        <v>0</v>
      </c>
      <c r="T27" s="32"/>
      <c r="U27" s="12">
        <v>41</v>
      </c>
      <c r="V27" s="154">
        <f t="shared" ca="1" si="7"/>
        <v>6.4</v>
      </c>
      <c r="W27" s="32"/>
      <c r="X27" s="12">
        <v>7</v>
      </c>
      <c r="Y27" s="154">
        <f t="shared" ca="1" si="8"/>
        <v>16.799999999999997</v>
      </c>
      <c r="Z27" s="32"/>
      <c r="AA27" s="12">
        <v>6</v>
      </c>
      <c r="AB27" s="154">
        <f t="shared" ca="1" si="9"/>
        <v>19.599999999999998</v>
      </c>
      <c r="AC27" s="32"/>
      <c r="AD27" s="12"/>
      <c r="AE27" s="154">
        <f t="shared" ca="1" si="10"/>
        <v>0</v>
      </c>
      <c r="AF27" s="32"/>
      <c r="AG27" s="12">
        <v>31</v>
      </c>
      <c r="AH27" s="154">
        <f t="shared" ca="1" si="11"/>
        <v>48</v>
      </c>
      <c r="AI27" s="32"/>
      <c r="AJ27" s="12"/>
      <c r="AK27" s="154">
        <f t="shared" ca="1" si="12"/>
        <v>0</v>
      </c>
      <c r="AL27" s="32"/>
      <c r="AM27" s="12"/>
      <c r="AN27" s="154">
        <f t="shared" ca="1" si="13"/>
        <v>0</v>
      </c>
      <c r="AO27" s="32"/>
      <c r="AP27" s="12"/>
      <c r="AQ27" s="154">
        <f t="shared" ca="1" si="14"/>
        <v>0</v>
      </c>
      <c r="AR27" s="32"/>
      <c r="AS27" s="12"/>
      <c r="AT27" s="154">
        <f t="shared" ca="1" si="15"/>
        <v>0</v>
      </c>
      <c r="AU27" s="32"/>
      <c r="AV27" s="12"/>
      <c r="AW27" s="154">
        <f t="shared" ca="1" si="16"/>
        <v>0</v>
      </c>
      <c r="AX27" s="32"/>
      <c r="AY27" s="12"/>
      <c r="AZ27" s="154">
        <f t="shared" ca="1" si="17"/>
        <v>0</v>
      </c>
      <c r="BA27" s="32"/>
      <c r="BB27" s="12"/>
      <c r="BC27" s="154">
        <f t="shared" ca="1" si="18"/>
        <v>0</v>
      </c>
      <c r="BD27" s="32"/>
      <c r="BE27" s="12"/>
      <c r="BF27" s="154">
        <f t="shared" ca="1" si="19"/>
        <v>0</v>
      </c>
      <c r="BG27" s="32"/>
      <c r="BH27" s="12"/>
      <c r="BI27" s="154">
        <f t="shared" ca="1" si="20"/>
        <v>0</v>
      </c>
      <c r="BJ27" s="32"/>
      <c r="BK27" s="12"/>
      <c r="BL27" s="32">
        <f t="shared" ca="1" si="21"/>
        <v>0</v>
      </c>
      <c r="BM27" s="32"/>
      <c r="BN27" s="12"/>
      <c r="BO27" s="32">
        <f t="shared" ca="1" si="22"/>
        <v>0</v>
      </c>
      <c r="BP27" s="32"/>
      <c r="BQ27" s="12"/>
      <c r="BR27" s="9">
        <f t="shared" ca="1" si="23"/>
        <v>0</v>
      </c>
      <c r="BS27" s="32"/>
      <c r="BT27" s="12"/>
      <c r="BU27" s="32">
        <f t="shared" ca="1" si="24"/>
        <v>0</v>
      </c>
      <c r="BV27" s="148"/>
      <c r="BW27" s="155">
        <v>0</v>
      </c>
      <c r="BX27" s="299" t="str">
        <f t="shared" si="29"/>
        <v>Тихонов Роман - Жорник Полина (РАСПАЛАСЬ!)</v>
      </c>
      <c r="BY27" s="300"/>
      <c r="BZ27" s="301"/>
      <c r="CA27" s="102">
        <f t="shared" si="27"/>
        <v>0</v>
      </c>
    </row>
    <row r="28" spans="1:79" s="34" customFormat="1" ht="15.75" thickBot="1" x14ac:dyDescent="0.3">
      <c r="A28" s="5">
        <f t="shared" si="28"/>
        <v>19</v>
      </c>
      <c r="B28" s="200" t="s">
        <v>108</v>
      </c>
      <c r="C28" s="149"/>
      <c r="D28" s="154">
        <f t="shared" ca="1" si="1"/>
        <v>0</v>
      </c>
      <c r="E28" s="9"/>
      <c r="F28" s="12"/>
      <c r="G28" s="154">
        <f t="shared" ca="1" si="2"/>
        <v>0</v>
      </c>
      <c r="H28" s="9"/>
      <c r="I28" s="12"/>
      <c r="J28" s="154">
        <f t="shared" ca="1" si="3"/>
        <v>0</v>
      </c>
      <c r="K28" s="9"/>
      <c r="L28" s="12"/>
      <c r="M28" s="154">
        <f t="shared" ca="1" si="4"/>
        <v>0</v>
      </c>
      <c r="N28" s="9"/>
      <c r="O28" s="12"/>
      <c r="P28" s="154">
        <f t="shared" ca="1" si="5"/>
        <v>0</v>
      </c>
      <c r="Q28" s="32"/>
      <c r="R28" s="12"/>
      <c r="S28" s="154">
        <f t="shared" ca="1" si="6"/>
        <v>0</v>
      </c>
      <c r="T28" s="9"/>
      <c r="U28" s="12">
        <v>2</v>
      </c>
      <c r="V28" s="154">
        <f t="shared" ca="1" si="7"/>
        <v>124.80000000000001</v>
      </c>
      <c r="W28" s="9"/>
      <c r="X28" s="12">
        <v>1</v>
      </c>
      <c r="Y28" s="154">
        <f t="shared" ca="1" si="8"/>
        <v>47.599999999999994</v>
      </c>
      <c r="Z28" s="9"/>
      <c r="AA28" s="12"/>
      <c r="AB28" s="154">
        <f t="shared" ca="1" si="9"/>
        <v>0</v>
      </c>
      <c r="AC28" s="9"/>
      <c r="AD28" s="12"/>
      <c r="AE28" s="154">
        <f t="shared" ca="1" si="10"/>
        <v>0</v>
      </c>
      <c r="AF28" s="9"/>
      <c r="AG28" s="12"/>
      <c r="AH28" s="154">
        <f t="shared" ca="1" si="11"/>
        <v>0</v>
      </c>
      <c r="AI28" s="9"/>
      <c r="AJ28" s="12"/>
      <c r="AK28" s="154">
        <f t="shared" ca="1" si="12"/>
        <v>0</v>
      </c>
      <c r="AL28" s="32"/>
      <c r="AM28" s="12"/>
      <c r="AN28" s="154">
        <f t="shared" ca="1" si="13"/>
        <v>0</v>
      </c>
      <c r="AO28" s="9"/>
      <c r="AP28" s="12"/>
      <c r="AQ28" s="154">
        <f t="shared" ca="1" si="14"/>
        <v>0</v>
      </c>
      <c r="AR28" s="9"/>
      <c r="AS28" s="12"/>
      <c r="AT28" s="154">
        <f t="shared" ca="1" si="15"/>
        <v>0</v>
      </c>
      <c r="AU28" s="9"/>
      <c r="AV28" s="12"/>
      <c r="AW28" s="154">
        <f t="shared" ca="1" si="16"/>
        <v>0</v>
      </c>
      <c r="AX28" s="9"/>
      <c r="AY28" s="12"/>
      <c r="AZ28" s="154">
        <f t="shared" ca="1" si="17"/>
        <v>0</v>
      </c>
      <c r="BA28" s="9"/>
      <c r="BB28" s="12"/>
      <c r="BC28" s="154">
        <f t="shared" ca="1" si="18"/>
        <v>0</v>
      </c>
      <c r="BD28" s="9"/>
      <c r="BE28" s="12"/>
      <c r="BF28" s="154">
        <f t="shared" ca="1" si="19"/>
        <v>0</v>
      </c>
      <c r="BG28" s="9"/>
      <c r="BH28" s="12"/>
      <c r="BI28" s="154">
        <f t="shared" ca="1" si="20"/>
        <v>0</v>
      </c>
      <c r="BJ28" s="9"/>
      <c r="BK28" s="12"/>
      <c r="BL28" s="9">
        <f t="shared" ca="1" si="21"/>
        <v>0</v>
      </c>
      <c r="BM28" s="9"/>
      <c r="BN28" s="12"/>
      <c r="BO28" s="9">
        <f t="shared" ca="1" si="22"/>
        <v>0</v>
      </c>
      <c r="BP28" s="9"/>
      <c r="BQ28" s="12"/>
      <c r="BR28" s="9">
        <f t="shared" ca="1" si="23"/>
        <v>0</v>
      </c>
      <c r="BS28" s="9"/>
      <c r="BT28" s="12"/>
      <c r="BU28" s="9">
        <f t="shared" ca="1" si="24"/>
        <v>0</v>
      </c>
      <c r="BV28" s="150"/>
      <c r="BW28" s="155">
        <v>0</v>
      </c>
      <c r="BX28" s="299" t="str">
        <f t="shared" ref="BX28" si="30">B28</f>
        <v>Жолудев Михаил - Журавель Кира (РАСПАЛАСЬ!)</v>
      </c>
      <c r="BY28" s="300"/>
      <c r="BZ28" s="301"/>
      <c r="CA28" s="102">
        <f t="shared" si="27"/>
        <v>0</v>
      </c>
    </row>
    <row r="29" spans="1:79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298"/>
      <c r="BY29" s="298"/>
      <c r="BZ29" s="298"/>
      <c r="CA29" s="89"/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298"/>
      <c r="BY30" s="298"/>
      <c r="BZ30" s="298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298"/>
      <c r="BY31" s="298"/>
      <c r="BZ31" s="298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298"/>
      <c r="BY32" s="298"/>
      <c r="BZ32" s="298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298"/>
      <c r="BY33" s="298"/>
      <c r="BZ33" s="298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298"/>
      <c r="BY34" s="298"/>
      <c r="BZ34" s="298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298"/>
      <c r="BY35" s="298"/>
      <c r="BZ35" s="298"/>
      <c r="CA35" s="89"/>
    </row>
  </sheetData>
  <sortState ref="B10:BW28">
    <sortCondition descending="1" ref="BW10"/>
  </sortState>
  <mergeCells count="120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</mergeCells>
  <conditionalFormatting sqref="CB10">
    <cfRule type="cellIs" dxfId="89" priority="37" stopIfTrue="1" operator="equal">
      <formula>1</formula>
    </cfRule>
  </conditionalFormatting>
  <conditionalFormatting sqref="CA10:CA35">
    <cfRule type="cellIs" dxfId="88" priority="34" stopIfTrue="1" operator="equal">
      <formula>3</formula>
    </cfRule>
    <cfRule type="cellIs" dxfId="87" priority="35" stopIfTrue="1" operator="equal">
      <formula>2</formula>
    </cfRule>
    <cfRule type="cellIs" dxfId="86" priority="36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zoomScale="89" zoomScaleNormal="70" workbookViewId="0">
      <selection activeCell="BW10" sqref="BW10"/>
    </sheetView>
  </sheetViews>
  <sheetFormatPr defaultRowHeight="15" x14ac:dyDescent="0.25"/>
  <cols>
    <col min="1" max="1" width="5" customWidth="1"/>
    <col min="2" max="2" width="56.7109375" bestFit="1" customWidth="1"/>
    <col min="3" max="3" width="7" hidden="1" customWidth="1"/>
    <col min="4" max="8" width="6" hidden="1" customWidth="1"/>
    <col min="9" max="20" width="6" customWidth="1"/>
    <col min="21" max="22" width="6" hidden="1" customWidth="1"/>
    <col min="23" max="23" width="7.140625" hidden="1" customWidth="1"/>
    <col min="24" max="24" width="7.28515625" customWidth="1"/>
    <col min="25" max="32" width="6" customWidth="1"/>
    <col min="33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49" t="s">
        <v>66</v>
      </c>
      <c r="D5" s="250"/>
      <c r="E5" s="251"/>
      <c r="F5" s="249" t="s">
        <v>64</v>
      </c>
      <c r="G5" s="250"/>
      <c r="H5" s="251"/>
      <c r="I5" s="245" t="s">
        <v>68</v>
      </c>
      <c r="J5" s="246"/>
      <c r="K5" s="247"/>
      <c r="L5" s="245" t="s">
        <v>67</v>
      </c>
      <c r="M5" s="246"/>
      <c r="N5" s="247"/>
      <c r="O5" s="245" t="s">
        <v>131</v>
      </c>
      <c r="P5" s="246"/>
      <c r="Q5" s="248"/>
      <c r="R5" s="245" t="s">
        <v>144</v>
      </c>
      <c r="S5" s="246"/>
      <c r="T5" s="248"/>
      <c r="U5" s="245" t="s">
        <v>145</v>
      </c>
      <c r="V5" s="246"/>
      <c r="W5" s="248"/>
      <c r="X5" s="245" t="s">
        <v>65</v>
      </c>
      <c r="Y5" s="246"/>
      <c r="Z5" s="247"/>
      <c r="AA5" s="245" t="s">
        <v>71</v>
      </c>
      <c r="AB5" s="246"/>
      <c r="AC5" s="247"/>
      <c r="AD5" s="245" t="s">
        <v>136</v>
      </c>
      <c r="AE5" s="246"/>
      <c r="AF5" s="247"/>
      <c r="AG5" s="245"/>
      <c r="AH5" s="246"/>
      <c r="AI5" s="248"/>
      <c r="AJ5" s="245"/>
      <c r="AK5" s="246"/>
      <c r="AL5" s="248"/>
      <c r="AM5" s="258"/>
      <c r="AN5" s="259"/>
      <c r="AO5" s="260"/>
      <c r="AP5" s="258"/>
      <c r="AQ5" s="259"/>
      <c r="AR5" s="260"/>
      <c r="AS5" s="258"/>
      <c r="AT5" s="259"/>
      <c r="AU5" s="260"/>
      <c r="AV5" s="258"/>
      <c r="AW5" s="259"/>
      <c r="AX5" s="260"/>
      <c r="AY5" s="258"/>
      <c r="AZ5" s="259"/>
      <c r="BA5" s="260"/>
      <c r="BB5" s="258"/>
      <c r="BC5" s="259"/>
      <c r="BD5" s="260"/>
      <c r="BE5" s="258"/>
      <c r="BF5" s="259"/>
      <c r="BG5" s="260"/>
      <c r="BH5" s="258"/>
      <c r="BI5" s="259"/>
      <c r="BJ5" s="260"/>
      <c r="BK5" s="258"/>
      <c r="BL5" s="259"/>
      <c r="BM5" s="260"/>
      <c r="BN5" s="258"/>
      <c r="BO5" s="259"/>
      <c r="BP5" s="260"/>
      <c r="BQ5" s="258"/>
      <c r="BR5" s="259"/>
      <c r="BS5" s="260"/>
      <c r="BT5" s="258"/>
      <c r="BU5" s="259"/>
      <c r="BV5" s="260"/>
    </row>
    <row r="6" spans="1:80" ht="15.75" thickBot="1" x14ac:dyDescent="0.3">
      <c r="A6" s="1"/>
      <c r="B6" s="6" t="s">
        <v>1</v>
      </c>
      <c r="C6" s="252"/>
      <c r="D6" s="253"/>
      <c r="E6" s="254"/>
      <c r="F6" s="252"/>
      <c r="G6" s="253"/>
      <c r="H6" s="254"/>
      <c r="I6" s="255">
        <v>262</v>
      </c>
      <c r="J6" s="256"/>
      <c r="K6" s="257"/>
      <c r="L6" s="255">
        <v>116</v>
      </c>
      <c r="M6" s="256"/>
      <c r="N6" s="257"/>
      <c r="O6" s="255">
        <v>229</v>
      </c>
      <c r="P6" s="256"/>
      <c r="Q6" s="248"/>
      <c r="R6" s="255">
        <v>114</v>
      </c>
      <c r="S6" s="256"/>
      <c r="T6" s="248"/>
      <c r="U6" s="255"/>
      <c r="V6" s="256"/>
      <c r="W6" s="248"/>
      <c r="X6" s="255">
        <v>40</v>
      </c>
      <c r="Y6" s="256"/>
      <c r="Z6" s="248"/>
      <c r="AA6" s="255">
        <v>11</v>
      </c>
      <c r="AB6" s="256"/>
      <c r="AC6" s="248"/>
      <c r="AD6" s="255">
        <v>8</v>
      </c>
      <c r="AE6" s="256"/>
      <c r="AF6" s="257"/>
      <c r="AG6" s="255"/>
      <c r="AH6" s="256"/>
      <c r="AI6" s="248"/>
      <c r="AJ6" s="255"/>
      <c r="AK6" s="256"/>
      <c r="AL6" s="248"/>
      <c r="AM6" s="261"/>
      <c r="AN6" s="262"/>
      <c r="AO6" s="260"/>
      <c r="AP6" s="261"/>
      <c r="AQ6" s="262"/>
      <c r="AR6" s="260"/>
      <c r="AS6" s="261"/>
      <c r="AT6" s="262"/>
      <c r="AU6" s="260"/>
      <c r="AV6" s="261"/>
      <c r="AW6" s="262"/>
      <c r="AX6" s="260"/>
      <c r="AY6" s="261"/>
      <c r="AZ6" s="262"/>
      <c r="BA6" s="260"/>
      <c r="BB6" s="261"/>
      <c r="BC6" s="262"/>
      <c r="BD6" s="260"/>
      <c r="BE6" s="261"/>
      <c r="BF6" s="262"/>
      <c r="BG6" s="260"/>
      <c r="BH6" s="261"/>
      <c r="BI6" s="262"/>
      <c r="BJ6" s="260"/>
      <c r="BK6" s="261"/>
      <c r="BL6" s="262"/>
      <c r="BM6" s="260"/>
      <c r="BN6" s="261"/>
      <c r="BO6" s="262"/>
      <c r="BP6" s="260"/>
      <c r="BQ6" s="261"/>
      <c r="BR6" s="262"/>
      <c r="BS6" s="260"/>
      <c r="BT6" s="261"/>
      <c r="BU6" s="262"/>
      <c r="BV6" s="260"/>
    </row>
    <row r="7" spans="1:80" ht="15.75" thickBot="1" x14ac:dyDescent="0.3">
      <c r="A7" s="1"/>
      <c r="B7" s="6" t="s">
        <v>5</v>
      </c>
      <c r="C7" s="266"/>
      <c r="D7" s="267"/>
      <c r="E7" s="268"/>
      <c r="F7" s="266"/>
      <c r="G7" s="267"/>
      <c r="H7" s="268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>
        <v>5</v>
      </c>
      <c r="S7" s="264"/>
      <c r="T7" s="265"/>
      <c r="U7" s="263"/>
      <c r="V7" s="264"/>
      <c r="W7" s="265"/>
      <c r="X7" s="263">
        <v>4</v>
      </c>
      <c r="Y7" s="264"/>
      <c r="Z7" s="265"/>
      <c r="AA7" s="263">
        <v>2</v>
      </c>
      <c r="AB7" s="264"/>
      <c r="AC7" s="265"/>
      <c r="AD7" s="263">
        <v>2</v>
      </c>
      <c r="AE7" s="264"/>
      <c r="AF7" s="269"/>
      <c r="AG7" s="263"/>
      <c r="AH7" s="264"/>
      <c r="AI7" s="265"/>
      <c r="AJ7" s="263"/>
      <c r="AK7" s="264"/>
      <c r="AL7" s="265"/>
      <c r="AM7" s="270"/>
      <c r="AN7" s="271"/>
      <c r="AO7" s="272"/>
      <c r="AP7" s="270"/>
      <c r="AQ7" s="271"/>
      <c r="AR7" s="272"/>
      <c r="AS7" s="270"/>
      <c r="AT7" s="271"/>
      <c r="AU7" s="272"/>
      <c r="AV7" s="270"/>
      <c r="AW7" s="271"/>
      <c r="AX7" s="272"/>
      <c r="AY7" s="270"/>
      <c r="AZ7" s="271"/>
      <c r="BA7" s="272"/>
      <c r="BB7" s="270"/>
      <c r="BC7" s="271"/>
      <c r="BD7" s="272"/>
      <c r="BE7" s="270"/>
      <c r="BF7" s="271"/>
      <c r="BG7" s="272"/>
      <c r="BH7" s="270"/>
      <c r="BI7" s="271"/>
      <c r="BJ7" s="272"/>
      <c r="BK7" s="270"/>
      <c r="BL7" s="271"/>
      <c r="BM7" s="272"/>
      <c r="BN7" s="270"/>
      <c r="BO7" s="271"/>
      <c r="BP7" s="272"/>
      <c r="BQ7" s="270"/>
      <c r="BR7" s="271"/>
      <c r="BS7" s="272"/>
      <c r="BT7" s="270"/>
      <c r="BU7" s="271"/>
      <c r="BV7" s="272"/>
    </row>
    <row r="8" spans="1:80" ht="15.75" thickBot="1" x14ac:dyDescent="0.3">
      <c r="A8" s="1"/>
      <c r="B8" s="6" t="s">
        <v>0</v>
      </c>
      <c r="C8" s="252">
        <v>1.8</v>
      </c>
      <c r="D8" s="253"/>
      <c r="E8" s="254"/>
      <c r="F8" s="252">
        <v>1.8</v>
      </c>
      <c r="G8" s="253"/>
      <c r="H8" s="273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1.8</v>
      </c>
      <c r="V8" s="262"/>
      <c r="W8" s="260"/>
      <c r="X8" s="261">
        <v>1.6</v>
      </c>
      <c r="Y8" s="262"/>
      <c r="Z8" s="260"/>
      <c r="AA8" s="261">
        <v>1.4</v>
      </c>
      <c r="AB8" s="262"/>
      <c r="AC8" s="260"/>
      <c r="AD8" s="255">
        <v>1.2</v>
      </c>
      <c r="AE8" s="256"/>
      <c r="AF8" s="257"/>
      <c r="AG8" s="261"/>
      <c r="AH8" s="262"/>
      <c r="AI8" s="260"/>
      <c r="AJ8" s="255">
        <v>1.4</v>
      </c>
      <c r="AK8" s="256"/>
      <c r="AL8" s="248"/>
      <c r="AM8" s="261">
        <v>1.2</v>
      </c>
      <c r="AN8" s="262"/>
      <c r="AO8" s="260"/>
      <c r="AP8" s="261">
        <v>1.4</v>
      </c>
      <c r="AQ8" s="262"/>
      <c r="AR8" s="260"/>
      <c r="AS8" s="261">
        <v>1.4</v>
      </c>
      <c r="AT8" s="262"/>
      <c r="AU8" s="260"/>
      <c r="AV8" s="261">
        <v>1.4</v>
      </c>
      <c r="AW8" s="262"/>
      <c r="AX8" s="260"/>
      <c r="AY8" s="261"/>
      <c r="AZ8" s="262"/>
      <c r="BA8" s="260"/>
      <c r="BB8" s="261"/>
      <c r="BC8" s="262"/>
      <c r="BD8" s="260"/>
      <c r="BE8" s="261"/>
      <c r="BF8" s="262"/>
      <c r="BG8" s="260"/>
      <c r="BH8" s="261"/>
      <c r="BI8" s="262"/>
      <c r="BJ8" s="260"/>
      <c r="BK8" s="261"/>
      <c r="BL8" s="262"/>
      <c r="BM8" s="260"/>
      <c r="BN8" s="261"/>
      <c r="BO8" s="262"/>
      <c r="BP8" s="260"/>
      <c r="BQ8" s="261"/>
      <c r="BR8" s="262"/>
      <c r="BS8" s="260"/>
      <c r="BT8" s="261"/>
      <c r="BU8" s="262"/>
      <c r="BV8" s="260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57" t="s">
        <v>7</v>
      </c>
      <c r="BX9" s="297" t="s">
        <v>8</v>
      </c>
      <c r="BY9" s="297"/>
      <c r="BZ9" s="297"/>
      <c r="CA9" s="160" t="s">
        <v>9</v>
      </c>
    </row>
    <row r="10" spans="1:80" ht="15.75" thickBot="1" x14ac:dyDescent="0.3">
      <c r="A10" s="30">
        <v>1</v>
      </c>
      <c r="B10" s="126" t="s">
        <v>75</v>
      </c>
      <c r="C10" s="152"/>
      <c r="D10" s="156">
        <f ca="1">IF(C10&gt;0,(INDIRECT(ADDRESS(C10,$C$7,,,"ТаблицаСоответствия"))+E10)*$C$8,)</f>
        <v>0</v>
      </c>
      <c r="E10" s="147"/>
      <c r="F10" s="152"/>
      <c r="G10" s="109">
        <f ca="1">IF(F10&gt;0,ROUND((INDIRECT(ADDRESS(F10,$F$7,,,"ТаблицаСоответствия"))+H10)*$F$8,0),)</f>
        <v>0</v>
      </c>
      <c r="H10" s="147"/>
      <c r="I10" s="152">
        <v>74</v>
      </c>
      <c r="J10" s="109">
        <f ca="1">IF(I10&gt;0,ROUND((INDIRECT(ADDRESS(I10,$I$7,,,"ТаблицаСоответствия"))+K10)*$I$8,0),)</f>
        <v>83</v>
      </c>
      <c r="K10" s="147"/>
      <c r="L10" s="152">
        <v>41</v>
      </c>
      <c r="M10" s="109">
        <f ca="1">IF(L10&gt;0,ROUND((INDIRECT(ADDRESS(L10,$L$7,,,"ТаблицаСоответствия"))+N10)*$L$8,0),)</f>
        <v>76</v>
      </c>
      <c r="N10" s="147"/>
      <c r="O10" s="152"/>
      <c r="P10" s="109">
        <f ca="1">IF(O10&gt;0,ROUND((INDIRECT(ADDRESS(O10,$O$7,,,"ТаблицаСоответствия"))+Q10)*$O$8,0),)</f>
        <v>0</v>
      </c>
      <c r="Q10" s="147"/>
      <c r="R10" s="152">
        <v>58</v>
      </c>
      <c r="S10" s="109">
        <f ca="1">IF(R10&gt;0,ROUND((INDIRECT(ADDRESS(R10,$R$7,,,"ТаблицаСоответствия"))+T10)*$R$8,0),)</f>
        <v>18</v>
      </c>
      <c r="T10" s="147"/>
      <c r="U10" s="152"/>
      <c r="V10" s="109">
        <f ca="1">IF(U10&gt;0,ROUND((INDIRECT(ADDRESS(U10,$U$7,,,"ТаблицаСоответствия"))+W10)*$U$8,0),)</f>
        <v>0</v>
      </c>
      <c r="W10" s="108"/>
      <c r="X10" s="152">
        <v>17</v>
      </c>
      <c r="Y10" s="109">
        <f ca="1">IF(X10&gt;0,ROUND((INDIRECT(ADDRESS(X10,$X$7,,,"ТаблицаСоответствия"))+Z10)*$X$8,0),)</f>
        <v>42</v>
      </c>
      <c r="Z10" s="147"/>
      <c r="AA10" s="152">
        <v>1</v>
      </c>
      <c r="AB10" s="109">
        <f ca="1">IF(AA10&gt;0,ROUND((INDIRECT(ADDRESS(AA10,$AA$7,,,"ТаблицаСоответствия"))+AC10)*$AA$8,0),)</f>
        <v>48</v>
      </c>
      <c r="AC10" s="147"/>
      <c r="AD10" s="151"/>
      <c r="AE10" s="109">
        <f ca="1">IF(AD10&gt;0,ROUND((INDIRECT(ADDRESS(AD10,$AD$7,,,"ТаблицаСоответствия"))+AF10)*$AD$8,0),)</f>
        <v>0</v>
      </c>
      <c r="AF10" s="108"/>
      <c r="AG10" s="173"/>
      <c r="AH10" s="172">
        <f ca="1">IF(AG10&gt;0,ROUND((INDIRECT(ADDRESS(AG10,$AG$7,,,"ТаблицаСоответствия"))+AI10)*$AG$8,0),)</f>
        <v>0</v>
      </c>
      <c r="AI10" s="172"/>
      <c r="AJ10" s="173"/>
      <c r="AK10" s="172">
        <f ca="1">IF(AJ10&gt;0,ROUND((INDIRECT(ADDRESS(AJ10,$AJ$7,,,"ТаблицаСоответствия"))+AL10)*$AJ$8,0),)</f>
        <v>0</v>
      </c>
      <c r="AL10" s="172"/>
      <c r="AM10" s="173"/>
      <c r="AN10" s="172">
        <f ca="1">IF(AM10&gt;0,ROUND((INDIRECT(ADDRESS(AM10,$AM$7,,,"ТаблицаСоответствия"))+AO10)*$AM$8,0),)</f>
        <v>0</v>
      </c>
      <c r="AO10" s="172"/>
      <c r="AP10" s="173"/>
      <c r="AQ10" s="172">
        <f ca="1">IF(AP10&gt;0,ROUND((INDIRECT(ADDRESS(AP10,$AP$7,,,"ТаблицаСоответствия"))+AR10)*$AP$8,0),)</f>
        <v>0</v>
      </c>
      <c r="AR10" s="172"/>
      <c r="AS10" s="173"/>
      <c r="AT10" s="172">
        <f ca="1">IF(AS10&gt;0,ROUND((INDIRECT(ADDRESS(AS10,$AS$7,,,"ТаблицаСоответствия"))+AU10)*$AS$8,0),)</f>
        <v>0</v>
      </c>
      <c r="AU10" s="172"/>
      <c r="AV10" s="173"/>
      <c r="AW10" s="172">
        <f ca="1">IF(AV10&gt;0,ROUND((INDIRECT(ADDRESS(AV10,$AV$7,,,"ТаблицаСоответствия"))+AX10)*$AV$8,0),)</f>
        <v>0</v>
      </c>
      <c r="AX10" s="172"/>
      <c r="AY10" s="173"/>
      <c r="AZ10" s="172">
        <f ca="1">IF(AY10&gt;0,ROUND((INDIRECT(ADDRESS(AY10,$AY$7,,,"ТаблицаСоответствия"))+BA10)*$AY$8,0),)</f>
        <v>0</v>
      </c>
      <c r="BA10" s="172"/>
      <c r="BB10" s="173"/>
      <c r="BC10" s="172">
        <f ca="1">IF(BB10&gt;0,ROUND((INDIRECT(ADDRESS(BB10,$BB$7,,,"ТаблицаСоответствия"))+BD10)*$BB$8,0),)</f>
        <v>0</v>
      </c>
      <c r="BD10" s="172"/>
      <c r="BE10" s="173"/>
      <c r="BF10" s="172">
        <f ca="1">IF(BE10&gt;0,ROUND((INDIRECT(ADDRESS(BE10,$BE$7,,,"ТаблицаСоответствия"))+BG10)*$BE$8,0),)</f>
        <v>0</v>
      </c>
      <c r="BG10" s="172"/>
      <c r="BH10" s="173"/>
      <c r="BI10" s="172">
        <f ca="1">IF(BH10&gt;0,ROUND((INDIRECT(ADDRESS(BH10,$BH$7,,,"ТаблицаСоответствия"))+BJ10)*$BH$8,0),)</f>
        <v>0</v>
      </c>
      <c r="BJ10" s="172"/>
      <c r="BK10" s="173"/>
      <c r="BL10" s="172">
        <f ca="1">IF(BK10&gt;0,ROUND((INDIRECT(ADDRESS(BK10,$BK$7,,,"ТаблицаСоответствия"))+BM10)*$BK$8,0),)</f>
        <v>0</v>
      </c>
      <c r="BM10" s="172"/>
      <c r="BN10" s="173"/>
      <c r="BO10" s="172">
        <f ca="1">IF(BN10&gt;0,ROUND((INDIRECT(ADDRESS(BN10,$BN$7,,,"ТаблицаСоответствия"))+BP10)*$BN$8,0),)</f>
        <v>0</v>
      </c>
      <c r="BP10" s="172"/>
      <c r="BQ10" s="173"/>
      <c r="BR10" s="172">
        <f ca="1">IF(BQ10&gt;0,ROUND((INDIRECT(ADDRESS(BQ10,$BQ$7,,,"ТаблицаСоответствия"))+BS10)*$BQ$8,0),)</f>
        <v>0</v>
      </c>
      <c r="BS10" s="172"/>
      <c r="BT10" s="173"/>
      <c r="BU10" s="172">
        <f ca="1">IF(BT10&gt;0,ROUND((INDIRECT(ADDRESS(BT10,$BT$7,,,"ТаблицаСоответствия"))+BV10)*$BT$8,0),)</f>
        <v>0</v>
      </c>
      <c r="BV10" s="172"/>
      <c r="BW10" s="155">
        <f ca="1">SUM(BU10,BO10,BR10,BL10,AT10,BI10,BF10,AZ10,AW10,BC10,P10,AQ10,AN10,D10,G10,J10,M10,AK10,S10,V10,Y10,AB10,AE10,AH10)</f>
        <v>267</v>
      </c>
      <c r="BX10" s="310" t="str">
        <f>B10</f>
        <v>Алещенко Матвей - Беляева Василиса</v>
      </c>
      <c r="BY10" s="310"/>
      <c r="BZ10" s="310"/>
      <c r="CA10" s="102">
        <f ca="1">IF(BW10&gt;0,RANK(BW10,$BW$10:$BW$22),0)</f>
        <v>1</v>
      </c>
    </row>
    <row r="11" spans="1:80" ht="15.75" thickBot="1" x14ac:dyDescent="0.3">
      <c r="A11" s="30">
        <v>2</v>
      </c>
      <c r="B11" s="225" t="s">
        <v>122</v>
      </c>
      <c r="C11" s="149"/>
      <c r="D11" s="154">
        <f ca="1">IF(C11&gt;0,(INDIRECT(ADDRESS(C11,$C$7,,,"ТаблицаСоответствия"))+E11)*$C$8,)</f>
        <v>0</v>
      </c>
      <c r="E11" s="148"/>
      <c r="F11" s="149"/>
      <c r="G11" s="32">
        <f ca="1">IF(F11&gt;0,ROUND((INDIRECT(ADDRESS(F11,$F$7,,,"ТаблицаСоответствия"))+H11)*$F$8,0),)</f>
        <v>0</v>
      </c>
      <c r="H11" s="148"/>
      <c r="I11" s="149"/>
      <c r="J11" s="32">
        <f ca="1">IF(I11&gt;0,ROUND((INDIRECT(ADDRESS(I11,$I$7,,,"ТаблицаСоответствия"))+K11)*$I$8,0),)</f>
        <v>0</v>
      </c>
      <c r="K11" s="148"/>
      <c r="L11" s="149"/>
      <c r="M11" s="32">
        <f ca="1">IF(L11&gt;0,ROUND((INDIRECT(ADDRESS(L11,$L$7,,,"ТаблицаСоответствия"))+N11)*$L$8,0),)</f>
        <v>0</v>
      </c>
      <c r="N11" s="148"/>
      <c r="O11" s="149">
        <v>50</v>
      </c>
      <c r="P11" s="32">
        <f ca="1">IF(O11&gt;0,ROUND((INDIRECT(ADDRESS(O11,$O$7,,,"ТаблицаСоответствия"))+Q11)*$O$8,0),)</f>
        <v>104</v>
      </c>
      <c r="Q11" s="148"/>
      <c r="R11" s="149"/>
      <c r="S11" s="32">
        <f ca="1">IF(R11&gt;0,ROUND((INDIRECT(ADDRESS(R11,$R$7,,,"ТаблицаСоответствия"))+T11)*$R$8,0),)</f>
        <v>0</v>
      </c>
      <c r="T11" s="148"/>
      <c r="U11" s="149"/>
      <c r="V11" s="32">
        <f ca="1">IF(U11&gt;0,ROUND((INDIRECT(ADDRESS(U11,$U$7,,,"ТаблицаСоответствия"))+W11)*$U$8,0),)</f>
        <v>0</v>
      </c>
      <c r="W11" s="158"/>
      <c r="X11" s="149"/>
      <c r="Y11" s="32">
        <f ca="1">IF(X11&gt;0,ROUND((INDIRECT(ADDRESS(X11,$X$7,,,"ТаблицаСоответствия"))+Z11)*$X$8,0),)</f>
        <v>0</v>
      </c>
      <c r="Z11" s="148"/>
      <c r="AA11" s="149"/>
      <c r="AB11" s="32">
        <f ca="1">IF(AA11&gt;0,ROUND((INDIRECT(ADDRESS(AA11,$AA$7,,,"ТаблицаСоответствия"))+AC11)*$AA$8,0),)</f>
        <v>0</v>
      </c>
      <c r="AC11" s="148"/>
      <c r="AD11" s="78"/>
      <c r="AE11" s="32">
        <f ca="1">IF(AD11&gt;0,ROUND((INDIRECT(ADDRESS(AD11,$AD$7,,,"ТаблицаСоответствия"))+AF11)*$AD$8,0),)</f>
        <v>0</v>
      </c>
      <c r="AF11" s="158"/>
      <c r="AG11" s="12"/>
      <c r="AH11" s="32">
        <f ca="1">IF(AG11&gt;0,ROUND((INDIRECT(ADDRESS(AG11,$AG$7,,,"ТаблицаСоответствия"))+AI11)*$AG$8,0),)</f>
        <v>0</v>
      </c>
      <c r="AI11" s="32"/>
      <c r="AJ11" s="12"/>
      <c r="AK11" s="32">
        <f ca="1">IF(AJ11&gt;0,ROUND((INDIRECT(ADDRESS(AJ11,$AJ$7,,,"ТаблицаСоответствия"))+AL11)*$AJ$8,0),)</f>
        <v>0</v>
      </c>
      <c r="AL11" s="32"/>
      <c r="AM11" s="12"/>
      <c r="AN11" s="32">
        <f ca="1">IF(AM11&gt;0,ROUND((INDIRECT(ADDRESS(AM11,$AM$7,,,"ТаблицаСоответствия"))+AO11)*$AM$8,0),)</f>
        <v>0</v>
      </c>
      <c r="AO11" s="32"/>
      <c r="AP11" s="12"/>
      <c r="AQ11" s="32">
        <f ca="1">IF(AP11&gt;0,ROUND((INDIRECT(ADDRESS(AP11,$AP$7,,,"ТаблицаСоответствия"))+AR11)*$AP$8,0),)</f>
        <v>0</v>
      </c>
      <c r="AR11" s="32"/>
      <c r="AS11" s="12"/>
      <c r="AT11" s="32">
        <f ca="1">IF(AS11&gt;0,ROUND((INDIRECT(ADDRESS(AS11,$AS$7,,,"ТаблицаСоответствия"))+AU11)*$AS$8,0),)</f>
        <v>0</v>
      </c>
      <c r="AU11" s="32"/>
      <c r="AV11" s="12"/>
      <c r="AW11" s="9">
        <f ca="1">IF(AV11&gt;0,ROUND((INDIRECT(ADDRESS(AV11,$AV$7,,,"ТаблицаСоответствия"))+AX11)*$AV$8,0),)</f>
        <v>0</v>
      </c>
      <c r="AX11" s="32"/>
      <c r="AY11" s="12"/>
      <c r="AZ11" s="9">
        <f ca="1">IF(AY11&gt;0,ROUND((INDIRECT(ADDRESS(AY11,$AY$7,,,"ТаблицаСоответствия"))+BA11)*$AY$8,0),)</f>
        <v>0</v>
      </c>
      <c r="BA11" s="32"/>
      <c r="BB11" s="12"/>
      <c r="BC11" s="32">
        <f ca="1">IF(BB11&gt;0,ROUND((INDIRECT(ADDRESS(BB11,$BB$7,,,"ТаблицаСоответствия"))+BD11)*$BB$8,0),)</f>
        <v>0</v>
      </c>
      <c r="BD11" s="32"/>
      <c r="BE11" s="12"/>
      <c r="BF11" s="9">
        <f ca="1">IF(BE11&gt;0,ROUND((INDIRECT(ADDRESS(BE11,$BE$7,,,"ТаблицаСоответствия"))+BG11)*$BE$8,0),)</f>
        <v>0</v>
      </c>
      <c r="BG11" s="32"/>
      <c r="BH11" s="12"/>
      <c r="BI11" s="9">
        <f ca="1">IF(BH11&gt;0,ROUND((INDIRECT(ADDRESS(BH11,$BH$7,,,"ТаблицаСоответствия"))+BJ11)*$BH$8,0),)</f>
        <v>0</v>
      </c>
      <c r="BJ11" s="32"/>
      <c r="BK11" s="12"/>
      <c r="BL11" s="32">
        <f ca="1">IF(BK11&gt;0,ROUND((INDIRECT(ADDRESS(BK11,$BK$7,,,"ТаблицаСоответствия"))+BM11)*$BK$8,0),)</f>
        <v>0</v>
      </c>
      <c r="BM11" s="32"/>
      <c r="BN11" s="12"/>
      <c r="BO11" s="32">
        <f ca="1">IF(BN11&gt;0,ROUND((INDIRECT(ADDRESS(BN11,$BN$7,,,"ТаблицаСоответствия"))+BP11)*$BN$8,0),)</f>
        <v>0</v>
      </c>
      <c r="BP11" s="32"/>
      <c r="BQ11" s="12"/>
      <c r="BR11" s="9">
        <f ca="1">IF(BQ11&gt;0,ROUND((INDIRECT(ADDRESS(BQ11,$BQ$7,,,"ТаблицаСоответствия"))+BS11)*$BQ$8,0),)</f>
        <v>0</v>
      </c>
      <c r="BS11" s="32"/>
      <c r="BT11" s="12"/>
      <c r="BU11" s="32">
        <f ca="1">IF(BT11&gt;0,ROUND((INDIRECT(ADDRESS(BT11,$BT$7,,,"ТаблицаСоответствия"))+BV11)*$BT$8,0),)</f>
        <v>0</v>
      </c>
      <c r="BV11" s="32"/>
      <c r="BW11" s="325">
        <f ca="1">SUM(BU11,BO11,BR11,BL11,AT11,BI11,BF11,AZ11,AW11,BC11,P11,AQ11,AN11,D11,G11,J11,M11,AK11,S11,V11,Y11,AB11,AE11,AH11)</f>
        <v>104</v>
      </c>
      <c r="BX11" s="286" t="str">
        <f>B11</f>
        <v>Елфимов Кирилл - Вульф Ирина</v>
      </c>
      <c r="BY11" s="286"/>
      <c r="BZ11" s="286"/>
      <c r="CA11" s="102">
        <f t="shared" ref="CA11:CA22" ca="1" si="0">IF(BW11&gt;0,RANK(BW11,$BW$10:$BW$22),0)</f>
        <v>2</v>
      </c>
      <c r="CB11" s="34"/>
    </row>
    <row r="12" spans="1:80" s="34" customFormat="1" ht="15.75" thickBot="1" x14ac:dyDescent="0.3">
      <c r="A12" s="30">
        <v>3</v>
      </c>
      <c r="B12" s="167" t="s">
        <v>46</v>
      </c>
      <c r="C12" s="149"/>
      <c r="D12" s="154">
        <f ca="1">IF(C12&gt;0,(INDIRECT(ADDRESS(C12,$C$7,,,"ТаблицаСоответствия"))+E12)*$C$8,)</f>
        <v>0</v>
      </c>
      <c r="E12" s="150"/>
      <c r="F12" s="149"/>
      <c r="G12" s="9">
        <f ca="1">IF(F12&gt;0,ROUND((INDIRECT(ADDRESS(F12,$F$7,,,"ТаблицаСоответствия"))+H12)*$F$8,0),)</f>
        <v>0</v>
      </c>
      <c r="H12" s="150"/>
      <c r="I12" s="149"/>
      <c r="J12" s="9">
        <f ca="1">IF(I12&gt;0,ROUND((INDIRECT(ADDRESS(I12,$I$7,,,"ТаблицаСоответствия"))+K12)*$I$8,0),)</f>
        <v>0</v>
      </c>
      <c r="K12" s="150"/>
      <c r="L12" s="149">
        <v>29</v>
      </c>
      <c r="M12" s="9">
        <f ca="1">IF(L12&gt;0,ROUND((INDIRECT(ADDRESS(L12,$L$7,,,"ТаблицаСоответствия"))+N12)*$L$8,0),)</f>
        <v>97</v>
      </c>
      <c r="N12" s="150"/>
      <c r="O12" s="149"/>
      <c r="P12" s="32">
        <f ca="1">IF(O12&gt;0,ROUND((INDIRECT(ADDRESS(O12,$O$7,,,"ТаблицаСоответствия"))+Q12)*$O$8,0),)</f>
        <v>0</v>
      </c>
      <c r="Q12" s="148"/>
      <c r="R12" s="149"/>
      <c r="S12" s="9">
        <f ca="1">IF(R12&gt;0,ROUND((INDIRECT(ADDRESS(R12,$R$7,,,"ТаблицаСоответствия"))+T12)*$R$8,0),)</f>
        <v>0</v>
      </c>
      <c r="T12" s="150"/>
      <c r="U12" s="149"/>
      <c r="V12" s="9">
        <f ca="1">IF(U12&gt;0,ROUND((INDIRECT(ADDRESS(U12,$U$7,,,"ТаблицаСоответствия"))+W12)*$U$8,0),)</f>
        <v>0</v>
      </c>
      <c r="W12" s="159"/>
      <c r="X12" s="149"/>
      <c r="Y12" s="9">
        <f ca="1">IF(X12&gt;0,ROUND((INDIRECT(ADDRESS(X12,$X$7,,,"ТаблицаСоответствия"))+Z12)*$X$8,0),)</f>
        <v>0</v>
      </c>
      <c r="Z12" s="150"/>
      <c r="AA12" s="149"/>
      <c r="AB12" s="9">
        <f ca="1">IF(AA12&gt;0,ROUND((INDIRECT(ADDRESS(AA12,$AA$7,,,"ТаблицаСоответствия"))+AC12)*$AA$8,0),)</f>
        <v>0</v>
      </c>
      <c r="AC12" s="150"/>
      <c r="AD12" s="78"/>
      <c r="AE12" s="9">
        <f ca="1">IF(AD12&gt;0,ROUND((INDIRECT(ADDRESS(AD12,$AD$7,,,"ТаблицаСоответствия"))+AF12)*$AD$8,0),)</f>
        <v>0</v>
      </c>
      <c r="AF12" s="159"/>
      <c r="AG12" s="12"/>
      <c r="AH12" s="9">
        <f ca="1">IF(AG12&gt;0,ROUND((INDIRECT(ADDRESS(AG12,$AG$7,,,"ТаблицаСоответствия"))+AI12)*$AG$8,0),)</f>
        <v>0</v>
      </c>
      <c r="AI12" s="9"/>
      <c r="AJ12" s="12"/>
      <c r="AK12" s="32">
        <f ca="1">IF(AJ12&gt;0,ROUND((INDIRECT(ADDRESS(AJ12,$AJ$7,,,"ТаблицаСоответствия"))+AL12)*$AJ$8,0),)</f>
        <v>0</v>
      </c>
      <c r="AL12" s="32"/>
      <c r="AM12" s="12"/>
      <c r="AN12" s="9">
        <f ca="1">IF(AM12&gt;0,ROUND((INDIRECT(ADDRESS(AM12,$AM$7,,,"ТаблицаСоответствия"))+AO12)*$AM$8,0),)</f>
        <v>0</v>
      </c>
      <c r="AO12" s="9"/>
      <c r="AP12" s="12"/>
      <c r="AQ12" s="9">
        <f ca="1">IF(AP12&gt;0,ROUND((INDIRECT(ADDRESS(AP12,$AP$7,,,"ТаблицаСоответствия"))+AR12)*$AP$8,0),)</f>
        <v>0</v>
      </c>
      <c r="AR12" s="9"/>
      <c r="AS12" s="12"/>
      <c r="AT12" s="9">
        <f ca="1">IF(AS12&gt;0,ROUND((INDIRECT(ADDRESS(AS12,$AS$7,,,"ТаблицаСоответствия"))+AU12)*$AS$8,0),)</f>
        <v>0</v>
      </c>
      <c r="AU12" s="9"/>
      <c r="AV12" s="12"/>
      <c r="AW12" s="9">
        <f ca="1">IF(AV12&gt;0,ROUND((INDIRECT(ADDRESS(AV12,$AV$7,,,"ТаблицаСоответствия"))+AX12)*$AV$8,0),)</f>
        <v>0</v>
      </c>
      <c r="AX12" s="9"/>
      <c r="AY12" s="12"/>
      <c r="AZ12" s="9">
        <f ca="1">IF(AY12&gt;0,ROUND((INDIRECT(ADDRESS(AY12,$AY$7,,,"ТаблицаСоответствия"))+BA12)*$AY$8,0),)</f>
        <v>0</v>
      </c>
      <c r="BA12" s="9"/>
      <c r="BB12" s="12"/>
      <c r="BC12" s="9">
        <f ca="1">IF(BB12&gt;0,ROUND((INDIRECT(ADDRESS(BB12,$BB$7,,,"ТаблицаСоответствия"))+BD12)*$BB$8,0),)</f>
        <v>0</v>
      </c>
      <c r="BD12" s="9"/>
      <c r="BE12" s="12"/>
      <c r="BF12" s="9">
        <f ca="1">IF(BE12&gt;0,ROUND((INDIRECT(ADDRESS(BE12,$BE$7,,,"ТаблицаСоответствия"))+BG12)*$BE$8,0),)</f>
        <v>0</v>
      </c>
      <c r="BG12" s="9"/>
      <c r="BH12" s="12"/>
      <c r="BI12" s="9">
        <f ca="1">IF(BH12&gt;0,ROUND((INDIRECT(ADDRESS(BH12,$BH$7,,,"ТаблицаСоответствия"))+BJ12)*$BH$8,0),)</f>
        <v>0</v>
      </c>
      <c r="BJ12" s="9"/>
      <c r="BK12" s="12"/>
      <c r="BL12" s="9">
        <f ca="1">IF(BK12&gt;0,ROUND((INDIRECT(ADDRESS(BK12,$BK$7,,,"ТаблицаСоответствия"))+BM12)*$BK$8,0),)</f>
        <v>0</v>
      </c>
      <c r="BM12" s="9"/>
      <c r="BN12" s="12"/>
      <c r="BO12" s="9">
        <f ca="1">IF(BN12&gt;0,ROUND((INDIRECT(ADDRESS(BN12,$BN$7,,,"ТаблицаСоответствия"))+BP12)*$BN$8,0),)</f>
        <v>0</v>
      </c>
      <c r="BP12" s="9"/>
      <c r="BQ12" s="12"/>
      <c r="BR12" s="9">
        <f ca="1">IF(BQ12&gt;0,ROUND((INDIRECT(ADDRESS(BQ12,$BQ$7,,,"ТаблицаСоответствия"))+BS12)*$BQ$8,0),)</f>
        <v>0</v>
      </c>
      <c r="BS12" s="9"/>
      <c r="BT12" s="12"/>
      <c r="BU12" s="9">
        <f ca="1">IF(BT12&gt;0,ROUND((INDIRECT(ADDRESS(BT12,$BT$7,,,"ТаблицаСоответствия"))+BV12)*$BT$8,0),)</f>
        <v>0</v>
      </c>
      <c r="BV12" s="9"/>
      <c r="BW12" s="325">
        <f ca="1">SUM(BU12,BO12,BR12,BL12,AT12,BI12,BF12,AZ12,AW12,BC12,P12,AQ12,AN12,D12,G12,J12,M12,AK12,S12,V12,Y12,AB12,AE12,AH12)</f>
        <v>97</v>
      </c>
      <c r="BX12" s="286" t="str">
        <f>B12</f>
        <v>Пашкин Артем - Вирронен Юлия</v>
      </c>
      <c r="BY12" s="286"/>
      <c r="BZ12" s="286"/>
      <c r="CA12" s="102">
        <f t="shared" ca="1" si="0"/>
        <v>3</v>
      </c>
    </row>
    <row r="13" spans="1:80" s="34" customFormat="1" ht="15.75" thickBot="1" x14ac:dyDescent="0.3">
      <c r="A13" s="30">
        <v>4</v>
      </c>
      <c r="B13" s="36" t="s">
        <v>34</v>
      </c>
      <c r="C13" s="149"/>
      <c r="D13" s="154">
        <f ca="1">IF(C13&gt;0,(INDIRECT(ADDRESS(C13,$C$7,,,"ТаблицаСоответствия"))+E13)*$C$8,)</f>
        <v>0</v>
      </c>
      <c r="E13" s="150"/>
      <c r="F13" s="149"/>
      <c r="G13" s="9">
        <f ca="1">IF(F13&gt;0,ROUND((INDIRECT(ADDRESS(F13,$F$7,,,"ТаблицаСоответствия"))+H13)*$F$8,0),)</f>
        <v>0</v>
      </c>
      <c r="H13" s="150"/>
      <c r="I13" s="149"/>
      <c r="J13" s="9">
        <f ca="1">IF(I13&gt;0,ROUND((INDIRECT(ADDRESS(I13,$I$7,,,"ТаблицаСоответствия"))+K13)*$I$8,0),)</f>
        <v>0</v>
      </c>
      <c r="K13" s="150"/>
      <c r="L13" s="149"/>
      <c r="M13" s="9">
        <f ca="1">IF(L13&gt;0,ROUND((INDIRECT(ADDRESS(L13,$L$7,,,"ТаблицаСоответствия"))+N13)*$L$8,0),)</f>
        <v>0</v>
      </c>
      <c r="N13" s="150"/>
      <c r="O13" s="149"/>
      <c r="P13" s="32">
        <f ca="1">IF(O13&gt;0,ROUND((INDIRECT(ADDRESS(O13,$O$7,,,"ТаблицаСоответствия"))+Q13)*$O$8,0),)</f>
        <v>0</v>
      </c>
      <c r="Q13" s="148"/>
      <c r="R13" s="149"/>
      <c r="S13" s="9">
        <f ca="1">IF(R13&gt;0,ROUND((INDIRECT(ADDRESS(R13,$R$7,,,"ТаблицаСоответствия"))+T13)*$R$8,0),)</f>
        <v>0</v>
      </c>
      <c r="T13" s="150"/>
      <c r="U13" s="149"/>
      <c r="V13" s="9">
        <f ca="1">IF(U13&gt;0,ROUND((INDIRECT(ADDRESS(U13,$U$7,,,"ТаблицаСоответствия"))+W13)*$U$8,0),)</f>
        <v>0</v>
      </c>
      <c r="W13" s="159"/>
      <c r="X13" s="149">
        <v>19</v>
      </c>
      <c r="Y13" s="9">
        <f ca="1">IF(X13&gt;0,ROUND((INDIRECT(ADDRESS(X13,$X$7,,,"ТаблицаСоответствия"))+Z13)*$X$8,0),)</f>
        <v>35</v>
      </c>
      <c r="Z13" s="150"/>
      <c r="AA13" s="149">
        <v>2</v>
      </c>
      <c r="AB13" s="9">
        <f ca="1">IF(AA13&gt;0,ROUND((INDIRECT(ADDRESS(AA13,$AA$7,,,"ТаблицаСоответствия"))+AC13)*$AA$8,0),)</f>
        <v>42</v>
      </c>
      <c r="AC13" s="150"/>
      <c r="AD13" s="78"/>
      <c r="AE13" s="9">
        <f ca="1">IF(AD13&gt;0,ROUND((INDIRECT(ADDRESS(AD13,$AD$7,,,"ТаблицаСоответствия"))+AF13)*$AD$8,0),)</f>
        <v>0</v>
      </c>
      <c r="AF13" s="159"/>
      <c r="AG13" s="12"/>
      <c r="AH13" s="9">
        <f ca="1">IF(AG13&gt;0,ROUND((INDIRECT(ADDRESS(AG13,$AG$7,,,"ТаблицаСоответствия"))+AI13)*$AG$8,0),)</f>
        <v>0</v>
      </c>
      <c r="AI13" s="9"/>
      <c r="AJ13" s="12"/>
      <c r="AK13" s="32">
        <f ca="1">IF(AJ13&gt;0,ROUND((INDIRECT(ADDRESS(AJ13,$AJ$7,,,"ТаблицаСоответствия"))+AL13)*$AJ$8,0),)</f>
        <v>0</v>
      </c>
      <c r="AL13" s="32"/>
      <c r="AM13" s="12"/>
      <c r="AN13" s="9">
        <f ca="1">IF(AM13&gt;0,ROUND((INDIRECT(ADDRESS(AM13,$AM$7,,,"ТаблицаСоответствия"))+AO13)*$AM$8,0),)</f>
        <v>0</v>
      </c>
      <c r="AO13" s="9"/>
      <c r="AP13" s="12"/>
      <c r="AQ13" s="9">
        <f ca="1">IF(AP13&gt;0,ROUND((INDIRECT(ADDRESS(AP13,$AP$7,,,"ТаблицаСоответствия"))+AR13)*$AP$8,0),)</f>
        <v>0</v>
      </c>
      <c r="AR13" s="9"/>
      <c r="AS13" s="12"/>
      <c r="AT13" s="9">
        <f ca="1">IF(AS13&gt;0,ROUND((INDIRECT(ADDRESS(AS13,$AS$7,,,"ТаблицаСоответствия"))+AU13)*$AS$8,0),)</f>
        <v>0</v>
      </c>
      <c r="AU13" s="9"/>
      <c r="AV13" s="12"/>
      <c r="AW13" s="9">
        <f ca="1">IF(AV13&gt;0,ROUND((INDIRECT(ADDRESS(AV13,$AV$7,,,"ТаблицаСоответствия"))+AX13)*$AV$8,0),)</f>
        <v>0</v>
      </c>
      <c r="AX13" s="9"/>
      <c r="AY13" s="12"/>
      <c r="AZ13" s="9">
        <f ca="1">IF(AY13&gt;0,ROUND((INDIRECT(ADDRESS(AY13,$AY$7,,,"ТаблицаСоответствия"))+BA13)*$AY$8,0),)</f>
        <v>0</v>
      </c>
      <c r="BA13" s="9"/>
      <c r="BB13" s="12"/>
      <c r="BC13" s="9">
        <f ca="1">IF(BB13&gt;0,ROUND((INDIRECT(ADDRESS(BB13,$BB$7,,,"ТаблицаСоответствия"))+BD13)*$BB$8,0),)</f>
        <v>0</v>
      </c>
      <c r="BD13" s="9"/>
      <c r="BE13" s="12"/>
      <c r="BF13" s="9">
        <f ca="1">IF(BE13&gt;0,ROUND((INDIRECT(ADDRESS(BE13,$BE$7,,,"ТаблицаСоответствия"))+BG13)*$BE$8,0),)</f>
        <v>0</v>
      </c>
      <c r="BG13" s="9"/>
      <c r="BH13" s="12"/>
      <c r="BI13" s="9">
        <f ca="1">IF(BH13&gt;0,ROUND((INDIRECT(ADDRESS(BH13,$BH$7,,,"ТаблицаСоответствия"))+BJ13)*$BH$8,0),)</f>
        <v>0</v>
      </c>
      <c r="BJ13" s="9"/>
      <c r="BK13" s="12"/>
      <c r="BL13" s="9">
        <f ca="1">IF(BK13&gt;0,ROUND((INDIRECT(ADDRESS(BK13,$BK$7,,,"ТаблицаСоответствия"))+BM13)*$BK$8,0),)</f>
        <v>0</v>
      </c>
      <c r="BM13" s="9"/>
      <c r="BN13" s="12"/>
      <c r="BO13" s="9">
        <f ca="1">IF(BN13&gt;0,ROUND((INDIRECT(ADDRESS(BN13,$BN$7,,,"ТаблицаСоответствия"))+BP13)*$BN$8,0),)</f>
        <v>0</v>
      </c>
      <c r="BP13" s="9"/>
      <c r="BQ13" s="12"/>
      <c r="BR13" s="9">
        <f ca="1">IF(BQ13&gt;0,ROUND((INDIRECT(ADDRESS(BQ13,$BQ$7,,,"ТаблицаСоответствия"))+BS13)*$BQ$8,0),)</f>
        <v>0</v>
      </c>
      <c r="BS13" s="9"/>
      <c r="BT13" s="12"/>
      <c r="BU13" s="9">
        <f ca="1">IF(BT13&gt;0,ROUND((INDIRECT(ADDRESS(BT13,$BT$7,,,"ТаблицаСоответствия"))+BV13)*$BT$8,0),)</f>
        <v>0</v>
      </c>
      <c r="BV13" s="9"/>
      <c r="BW13" s="325">
        <f ca="1">SUM(BU13,BO13,BR13,BL13,AT13,BI13,BF13,AZ13,AW13,BC13,P13,AQ13,AN13,D13,G13,J13,M13,AK13,S13,V13,Y13,AB13,AE13,AH13)</f>
        <v>77</v>
      </c>
      <c r="BX13" s="286" t="str">
        <f>B13</f>
        <v>Никулин Александр - Сулейманова Алина</v>
      </c>
      <c r="BY13" s="286"/>
      <c r="BZ13" s="286"/>
      <c r="CA13" s="102">
        <f t="shared" ca="1" si="0"/>
        <v>4</v>
      </c>
    </row>
    <row r="14" spans="1:80" s="34" customFormat="1" ht="15.75" thickBot="1" x14ac:dyDescent="0.3">
      <c r="A14" s="30">
        <v>5</v>
      </c>
      <c r="B14" s="146" t="s">
        <v>35</v>
      </c>
      <c r="C14" s="149"/>
      <c r="D14" s="154">
        <f ca="1">IF(C14&gt;0,(INDIRECT(ADDRESS(C14,$C$7,,,"ТаблицаСоответствия"))+E14)*$C$8,)</f>
        <v>0</v>
      </c>
      <c r="E14" s="150"/>
      <c r="F14" s="149"/>
      <c r="G14" s="9">
        <f ca="1">IF(F14&gt;0,ROUND((INDIRECT(ADDRESS(F14,$F$7,,,"ТаблицаСоответствия"))+H14)*$F$8,0),)</f>
        <v>0</v>
      </c>
      <c r="H14" s="150"/>
      <c r="I14" s="149">
        <v>200</v>
      </c>
      <c r="J14" s="9">
        <f ca="1">IF(I14&gt;0,ROUND((INDIRECT(ADDRESS(I14,$I$7,,,"ТаблицаСоответствия"))+K14)*$I$8,0),)</f>
        <v>18</v>
      </c>
      <c r="K14" s="150"/>
      <c r="L14" s="149"/>
      <c r="M14" s="9">
        <f ca="1">IF(L14&gt;0,ROUND((INDIRECT(ADDRESS(L14,$L$7,,,"ТаблицаСоответствия"))+N14)*$L$8,0),)</f>
        <v>0</v>
      </c>
      <c r="N14" s="150"/>
      <c r="O14" s="149"/>
      <c r="P14" s="32">
        <f ca="1">IF(O14&gt;0,ROUND((INDIRECT(ADDRESS(O14,$O$7,,,"ТаблицаСоответствия"))+Q14)*$O$8,0),)</f>
        <v>0</v>
      </c>
      <c r="Q14" s="148"/>
      <c r="R14" s="149"/>
      <c r="S14" s="9">
        <f ca="1">IF(R14&gt;0,ROUND((INDIRECT(ADDRESS(R14,$R$7,,,"ТаблицаСоответствия"))+T14)*$R$8,0),)</f>
        <v>0</v>
      </c>
      <c r="T14" s="150"/>
      <c r="U14" s="149"/>
      <c r="V14" s="9">
        <f ca="1">IF(U14&gt;0,ROUND((INDIRECT(ADDRESS(U14,$U$7,,,"ТаблицаСоответствия"))+W14)*$U$8,0),)</f>
        <v>0</v>
      </c>
      <c r="W14" s="159"/>
      <c r="X14" s="149">
        <v>35</v>
      </c>
      <c r="Y14" s="9">
        <f ca="1">IF(X14&gt;0,ROUND((INDIRECT(ADDRESS(X14,$X$7,,,"ТаблицаСоответствия"))+Z14)*$X$8,0),)</f>
        <v>13</v>
      </c>
      <c r="Z14" s="150"/>
      <c r="AA14" s="149">
        <v>5</v>
      </c>
      <c r="AB14" s="9">
        <f ca="1">IF(AA14&gt;0,ROUND((INDIRECT(ADDRESS(AA14,$AA$7,,,"ТаблицаСоответствия"))+AC14)*$AA$8,0),)</f>
        <v>25</v>
      </c>
      <c r="AC14" s="150"/>
      <c r="AD14" s="78"/>
      <c r="AE14" s="9">
        <f ca="1">IF(AD14&gt;0,ROUND((INDIRECT(ADDRESS(AD14,$AD$7,,,"ТаблицаСоответствия"))+AF14)*$AD$8,0),)</f>
        <v>0</v>
      </c>
      <c r="AF14" s="159"/>
      <c r="AG14" s="12"/>
      <c r="AH14" s="9">
        <f ca="1">IF(AG14&gt;0,ROUND((INDIRECT(ADDRESS(AG14,$AG$7,,,"ТаблицаСоответствия"))+AI14)*$AG$8,0),)</f>
        <v>0</v>
      </c>
      <c r="AI14" s="9"/>
      <c r="AJ14" s="12"/>
      <c r="AK14" s="32">
        <f ca="1">IF(AJ14&gt;0,ROUND((INDIRECT(ADDRESS(AJ14,$AJ$7,,,"ТаблицаСоответствия"))+AL14)*$AJ$8,0),)</f>
        <v>0</v>
      </c>
      <c r="AL14" s="32"/>
      <c r="AM14" s="12"/>
      <c r="AN14" s="9">
        <f ca="1">IF(AM14&gt;0,ROUND((INDIRECT(ADDRESS(AM14,$AM$7,,,"ТаблицаСоответствия"))+AO14)*$AM$8,0),)</f>
        <v>0</v>
      </c>
      <c r="AO14" s="9"/>
      <c r="AP14" s="12"/>
      <c r="AQ14" s="9">
        <f ca="1">IF(AP14&gt;0,ROUND((INDIRECT(ADDRESS(AP14,$AP$7,,,"ТаблицаСоответствия"))+AR14)*$AP$8,0),)</f>
        <v>0</v>
      </c>
      <c r="AR14" s="9"/>
      <c r="AS14" s="12"/>
      <c r="AT14" s="9">
        <f ca="1">IF(AS14&gt;0,ROUND((INDIRECT(ADDRESS(AS14,$AS$7,,,"ТаблицаСоответствия"))+AU14)*$AS$8,0),)</f>
        <v>0</v>
      </c>
      <c r="AU14" s="9"/>
      <c r="AV14" s="12"/>
      <c r="AW14" s="9">
        <f ca="1">IF(AV14&gt;0,ROUND((INDIRECT(ADDRESS(AV14,$AV$7,,,"ТаблицаСоответствия"))+AX14)*$AV$8,0),)</f>
        <v>0</v>
      </c>
      <c r="AX14" s="9"/>
      <c r="AY14" s="12"/>
      <c r="AZ14" s="9">
        <f ca="1">IF(AY14&gt;0,ROUND((INDIRECT(ADDRESS(AY14,$AY$7,,,"ТаблицаСоответствия"))+BA14)*$AY$8,0),)</f>
        <v>0</v>
      </c>
      <c r="BA14" s="9"/>
      <c r="BB14" s="12"/>
      <c r="BC14" s="9">
        <f ca="1">IF(BB14&gt;0,ROUND((INDIRECT(ADDRESS(BB14,$BB$7,,,"ТаблицаСоответствия"))+BD14)*$BB$8,0),)</f>
        <v>0</v>
      </c>
      <c r="BD14" s="9"/>
      <c r="BE14" s="12"/>
      <c r="BF14" s="9">
        <f ca="1">IF(BE14&gt;0,ROUND((INDIRECT(ADDRESS(BE14,$BE$7,,,"ТаблицаСоответствия"))+BG14)*$BE$8,0),)</f>
        <v>0</v>
      </c>
      <c r="BG14" s="9"/>
      <c r="BH14" s="12"/>
      <c r="BI14" s="9">
        <f ca="1">IF(BH14&gt;0,ROUND((INDIRECT(ADDRESS(BH14,$BH$7,,,"ТаблицаСоответствия"))+BJ14)*$BH$8,0),)</f>
        <v>0</v>
      </c>
      <c r="BJ14" s="9"/>
      <c r="BK14" s="12"/>
      <c r="BL14" s="9">
        <f ca="1">IF(BK14&gt;0,ROUND((INDIRECT(ADDRESS(BK14,$BK$7,,,"ТаблицаСоответствия"))+BM14)*$BK$8,0),)</f>
        <v>0</v>
      </c>
      <c r="BM14" s="9"/>
      <c r="BN14" s="12"/>
      <c r="BO14" s="9">
        <f ca="1">IF(BN14&gt;0,ROUND((INDIRECT(ADDRESS(BN14,$BN$7,,,"ТаблицаСоответствия"))+BP14)*$BN$8,0),)</f>
        <v>0</v>
      </c>
      <c r="BP14" s="9"/>
      <c r="BQ14" s="12"/>
      <c r="BR14" s="9">
        <f ca="1">IF(BQ14&gt;0,ROUND((INDIRECT(ADDRESS(BQ14,$BQ$7,,,"ТаблицаСоответствия"))+BS14)*$BQ$8,0),)</f>
        <v>0</v>
      </c>
      <c r="BS14" s="9"/>
      <c r="BT14" s="12"/>
      <c r="BU14" s="9">
        <f ca="1">IF(BT14&gt;0,ROUND((INDIRECT(ADDRESS(BT14,$BT$7,,,"ТаблицаСоответствия"))+BV14)*$BT$8,0),)</f>
        <v>0</v>
      </c>
      <c r="BV14" s="9"/>
      <c r="BW14" s="325">
        <f ca="1">SUM(BU14,BO14,BR14,BL14,AT14,BI14,BF14,AZ14,AW14,BC14,P14,AQ14,AN14,D14,G14,J14,M14,AK14,S14,V14,Y14,AB14,AE14,AH14)</f>
        <v>56</v>
      </c>
      <c r="BX14" s="286" t="str">
        <f>B14</f>
        <v>Тихонов Роман - Жорник Полина</v>
      </c>
      <c r="BY14" s="286"/>
      <c r="BZ14" s="286"/>
      <c r="CA14" s="102">
        <f t="shared" ca="1" si="0"/>
        <v>5</v>
      </c>
    </row>
    <row r="15" spans="1:80" s="34" customFormat="1" ht="15.75" thickBot="1" x14ac:dyDescent="0.3">
      <c r="A15" s="30">
        <v>6</v>
      </c>
      <c r="B15" s="31" t="s">
        <v>77</v>
      </c>
      <c r="C15" s="149"/>
      <c r="D15" s="154">
        <f ca="1">IF(C15&gt;0,(INDIRECT(ADDRESS(C15,$C$7,,,"ТаблицаСоответствия"))+E15)*$C$8,)</f>
        <v>0</v>
      </c>
      <c r="E15" s="148"/>
      <c r="F15" s="149"/>
      <c r="G15" s="32">
        <f ca="1">IF(F15&gt;0,ROUND((INDIRECT(ADDRESS(F15,$F$7,,,"ТаблицаСоответствия"))+H15)*$F$8,0),)</f>
        <v>0</v>
      </c>
      <c r="H15" s="148"/>
      <c r="I15" s="149"/>
      <c r="J15" s="32">
        <f ca="1">IF(I15&gt;0,ROUND((INDIRECT(ADDRESS(I15,$I$7,,,"ТаблицаСоответствия"))+K15)*$I$8,0),)</f>
        <v>0</v>
      </c>
      <c r="K15" s="148"/>
      <c r="L15" s="149"/>
      <c r="M15" s="9">
        <f ca="1">IF(L15&gt;0,ROUND((INDIRECT(ADDRESS(L15,$L$7,,,"ТаблицаСоответствия"))+N15)*$L$8,0),)</f>
        <v>0</v>
      </c>
      <c r="N15" s="150"/>
      <c r="O15" s="149"/>
      <c r="P15" s="32">
        <f ca="1">IF(O15&gt;0,ROUND((INDIRECT(ADDRESS(O15,$O$7,,,"ТаблицаСоответствия"))+Q15)*$O$8,0),)</f>
        <v>0</v>
      </c>
      <c r="Q15" s="148"/>
      <c r="R15" s="149"/>
      <c r="S15" s="9">
        <f ca="1">IF(R15&gt;0,ROUND((INDIRECT(ADDRESS(R15,$R$7,,,"ТаблицаСоответствия"))+T15)*$R$8,0),)</f>
        <v>0</v>
      </c>
      <c r="T15" s="150"/>
      <c r="U15" s="149"/>
      <c r="V15" s="9">
        <f ca="1">IF(U15&gt;0,ROUND((INDIRECT(ADDRESS(U15,$U$7,,,"ТаблицаСоответствия"))+W15)*$U$8,0),)</f>
        <v>0</v>
      </c>
      <c r="W15" s="159"/>
      <c r="X15" s="149"/>
      <c r="Y15" s="9">
        <f ca="1">IF(X15&gt;0,ROUND((INDIRECT(ADDRESS(X15,$X$7,,,"ТаблицаСоответствия"))+Z15)*$X$8,0),)</f>
        <v>0</v>
      </c>
      <c r="Z15" s="150"/>
      <c r="AA15" s="149">
        <v>6</v>
      </c>
      <c r="AB15" s="9">
        <f ca="1">IF(AA15&gt;0,ROUND((INDIRECT(ADDRESS(AA15,$AA$7,,,"ТаблицаСоответствия"))+AC15)*$AA$8,0),)</f>
        <v>20</v>
      </c>
      <c r="AC15" s="150"/>
      <c r="AD15" s="78">
        <v>2</v>
      </c>
      <c r="AE15" s="9">
        <f ca="1">IF(AD15&gt;0,ROUND((INDIRECT(ADDRESS(AD15,$AD$7,,,"ТаблицаСоответствия"))+AF15)*$AD$8,0),)</f>
        <v>36</v>
      </c>
      <c r="AF15" s="159"/>
      <c r="AG15" s="12"/>
      <c r="AH15" s="9">
        <f ca="1">IF(AG15&gt;0,ROUND((INDIRECT(ADDRESS(AG15,$AG$7,,,"ТаблицаСоответствия"))+AI15)*$AG$8,0),)</f>
        <v>0</v>
      </c>
      <c r="AI15" s="9"/>
      <c r="AJ15" s="12"/>
      <c r="AK15" s="32">
        <f ca="1">IF(AJ15&gt;0,ROUND((INDIRECT(ADDRESS(AJ15,$AJ$7,,,"ТаблицаСоответствия"))+AL15)*$AJ$8,0),)</f>
        <v>0</v>
      </c>
      <c r="AL15" s="32"/>
      <c r="AM15" s="12"/>
      <c r="AN15" s="9">
        <f ca="1">IF(AM15&gt;0,ROUND((INDIRECT(ADDRESS(AM15,$AM$7,,,"ТаблицаСоответствия"))+AO15)*$AM$8,0),)</f>
        <v>0</v>
      </c>
      <c r="AO15" s="9"/>
      <c r="AP15" s="12"/>
      <c r="AQ15" s="9">
        <f ca="1">IF(AP15&gt;0,ROUND((INDIRECT(ADDRESS(AP15,$AP$7,,,"ТаблицаСоответствия"))+AR15)*$AP$8,0),)</f>
        <v>0</v>
      </c>
      <c r="AR15" s="9"/>
      <c r="AS15" s="12"/>
      <c r="AT15" s="9">
        <f ca="1">IF(AS15&gt;0,ROUND((INDIRECT(ADDRESS(AS15,$AS$7,,,"ТаблицаСоответствия"))+AU15)*$AS$8,0),)</f>
        <v>0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9">
        <f ca="1">IF(BH15&gt;0,ROUND((INDIRECT(ADDRESS(BH15,$BH$7,,,"ТаблицаСоответствия"))+BJ15)*$BH$8,0),)</f>
        <v>0</v>
      </c>
      <c r="BJ15" s="9"/>
      <c r="BK15" s="12"/>
      <c r="BL15" s="9">
        <f ca="1">IF(BK15&gt;0,ROUND((INDIRECT(ADDRESS(BK15,$BK$7,,,"ТаблицаСоответствия"))+BM15)*$BK$8,0),)</f>
        <v>0</v>
      </c>
      <c r="BM15" s="9"/>
      <c r="BN15" s="12"/>
      <c r="BO15" s="9">
        <f ca="1">IF(BN15&gt;0,ROUND((INDIRECT(ADDRESS(BN15,$BN$7,,,"ТаблицаСоответствия"))+BP15)*$BN$8,0),)</f>
        <v>0</v>
      </c>
      <c r="BP15" s="9"/>
      <c r="BQ15" s="12"/>
      <c r="BR15" s="9">
        <f ca="1">IF(BQ15&gt;0,ROUND((INDIRECT(ADDRESS(BQ15,$BQ$7,,,"ТаблицаСоответствия"))+BS15)*$BQ$8,0),)</f>
        <v>0</v>
      </c>
      <c r="BS15" s="9"/>
      <c r="BT15" s="12"/>
      <c r="BU15" s="9">
        <f ca="1">IF(BT15&gt;0,ROUND((INDIRECT(ADDRESS(BT15,$BT$7,,,"ТаблицаСоответствия"))+BV15)*$BT$8,0),)</f>
        <v>0</v>
      </c>
      <c r="BV15" s="9"/>
      <c r="BW15" s="325">
        <f ca="1">SUM(BU15,BO15,BR15,BL15,AT15,BI15,BF15,AZ15,AW15,BC15,P15,AQ15,AN15,D15,G15,J15,M15,AK15,S15,V15,Y15,AB15,AE15,AH15)</f>
        <v>56</v>
      </c>
      <c r="BX15" s="141" t="str">
        <f t="shared" ref="BX15:BX20" si="1">B15</f>
        <v>Пирогов Михаил - Казакова София</v>
      </c>
      <c r="BY15" s="141"/>
      <c r="BZ15" s="141"/>
      <c r="CA15" s="102">
        <f t="shared" ca="1" si="0"/>
        <v>5</v>
      </c>
      <c r="CB15"/>
    </row>
    <row r="16" spans="1:80" ht="15.75" thickBot="1" x14ac:dyDescent="0.3">
      <c r="A16" s="30">
        <v>7</v>
      </c>
      <c r="B16" s="31" t="s">
        <v>31</v>
      </c>
      <c r="C16" s="149"/>
      <c r="D16" s="154">
        <f ca="1">IF(C16&gt;0,(INDIRECT(ADDRESS(C16,$C$7,,,"ТаблицаСоответствия"))+E16)*$C$8,)</f>
        <v>0</v>
      </c>
      <c r="E16" s="148"/>
      <c r="F16" s="149"/>
      <c r="G16" s="32">
        <f ca="1">IF(F16&gt;0,ROUND((INDIRECT(ADDRESS(F16,$F$7,,,"ТаблицаСоответствия"))+H16)*$F$8,0),)</f>
        <v>0</v>
      </c>
      <c r="H16" s="148"/>
      <c r="I16" s="149"/>
      <c r="J16" s="32">
        <f ca="1">IF(I16&gt;0,ROUND((INDIRECT(ADDRESS(I16,$I$7,,,"ТаблицаСоответствия"))+K16)*$I$8,0),)</f>
        <v>0</v>
      </c>
      <c r="K16" s="148"/>
      <c r="L16" s="149">
        <v>110</v>
      </c>
      <c r="M16" s="9">
        <f ca="1">IF(L16&gt;0,ROUND((INDIRECT(ADDRESS(L16,$L$7,,,"ТаблицаСоответствия"))+N16)*$L$8,0),)</f>
        <v>18</v>
      </c>
      <c r="N16" s="150"/>
      <c r="O16" s="149"/>
      <c r="P16" s="32">
        <f ca="1">IF(O16&gt;0,ROUND((INDIRECT(ADDRESS(O16,$O$7,,,"ТаблицаСоответствия"))+Q16)*$O$8,0),)</f>
        <v>0</v>
      </c>
      <c r="Q16" s="148"/>
      <c r="R16" s="149"/>
      <c r="S16" s="9">
        <f ca="1">IF(R16&gt;0,ROUND((INDIRECT(ADDRESS(R16,$R$7,,,"ТаблицаСоответствия"))+T16)*$R$8,0),)</f>
        <v>0</v>
      </c>
      <c r="T16" s="150"/>
      <c r="U16" s="149"/>
      <c r="V16" s="9">
        <f ca="1">IF(U16&gt;0,ROUND((INDIRECT(ADDRESS(U16,$U$7,,,"ТаблицаСоответствия"))+W16)*$U$8,0),)</f>
        <v>0</v>
      </c>
      <c r="W16" s="159"/>
      <c r="X16" s="149"/>
      <c r="Y16" s="9">
        <f ca="1">IF(X16&gt;0,ROUND((INDIRECT(ADDRESS(X16,$X$7,,,"ТаблицаСоответствия"))+Z16)*$X$8,0),)</f>
        <v>0</v>
      </c>
      <c r="Z16" s="150"/>
      <c r="AA16" s="149">
        <v>10</v>
      </c>
      <c r="AB16" s="9">
        <f ca="1">IF(AA16&gt;0,ROUND((INDIRECT(ADDRESS(AA16,$AA$7,,,"ТаблицаСоответствия"))+AC16)*$AA$8,0),)</f>
        <v>8</v>
      </c>
      <c r="AC16" s="150"/>
      <c r="AD16" s="78">
        <v>5</v>
      </c>
      <c r="AE16" s="9">
        <f ca="1">IF(AD16&gt;0,ROUND((INDIRECT(ADDRESS(AD16,$AD$7,,,"ТаблицаСоответствия"))+AF16)*$AD$8,0),)</f>
        <v>22</v>
      </c>
      <c r="AF16" s="159"/>
      <c r="AG16" s="12"/>
      <c r="AH16" s="9">
        <f ca="1">IF(AG16&gt;0,ROUND((INDIRECT(ADDRESS(AG16,$AG$7,,,"ТаблицаСоответствия"))+AI16)*$AG$8,0),)</f>
        <v>0</v>
      </c>
      <c r="AI16" s="9"/>
      <c r="AJ16" s="12"/>
      <c r="AK16" s="32">
        <f ca="1">IF(AJ16&gt;0,ROUND((INDIRECT(ADDRESS(AJ16,$AJ$7,,,"ТаблицаСоответствия"))+AL16)*$AJ$8,0),)</f>
        <v>0</v>
      </c>
      <c r="AL16" s="32"/>
      <c r="AM16" s="12"/>
      <c r="AN16" s="9">
        <f ca="1">IF(AM16&gt;0,ROUND((INDIRECT(ADDRESS(AM16,$AM$7,,,"ТаблицаСоответствия"))+AO16)*$AM$8,0),)</f>
        <v>0</v>
      </c>
      <c r="AO16" s="9"/>
      <c r="AP16" s="12"/>
      <c r="AQ16" s="9">
        <f ca="1">IF(AP16&gt;0,ROUND((INDIRECT(ADDRESS(AP16,$AP$7,,,"ТаблицаСоответствия"))+AR16)*$AP$8,0),)</f>
        <v>0</v>
      </c>
      <c r="AR16" s="9"/>
      <c r="AS16" s="12"/>
      <c r="AT16" s="9">
        <f ca="1">IF(AS16&gt;0,ROUND((INDIRECT(ADDRESS(AS16,$AS$7,,,"ТаблицаСоответствия"))+AU16)*$AS$8,0),)</f>
        <v>0</v>
      </c>
      <c r="AU16" s="9"/>
      <c r="AV16" s="12"/>
      <c r="AW16" s="9">
        <f ca="1">IF(AV16&gt;0,ROUND((INDIRECT(ADDRESS(AV16,$AV$7,,,"ТаблицаСоответствия"))+AX16)*$AV$8,0),)</f>
        <v>0</v>
      </c>
      <c r="AX16" s="9"/>
      <c r="AY16" s="12"/>
      <c r="AZ16" s="9">
        <f ca="1">IF(AY16&gt;0,ROUND((INDIRECT(ADDRESS(AY16,$AY$7,,,"ТаблицаСоответствия"))+BA16)*$AY$8,0),)</f>
        <v>0</v>
      </c>
      <c r="BA16" s="9"/>
      <c r="BB16" s="12"/>
      <c r="BC16" s="9">
        <f ca="1">IF(BB16&gt;0,ROUND((INDIRECT(ADDRESS(BB16,$BB$7,,,"ТаблицаСоответствия"))+BD16)*$BB$8,0),)</f>
        <v>0</v>
      </c>
      <c r="BD16" s="9"/>
      <c r="BE16" s="12"/>
      <c r="BF16" s="9">
        <f ca="1">IF(BE16&gt;0,ROUND((INDIRECT(ADDRESS(BE16,$BE$7,,,"ТаблицаСоответствия"))+BG16)*$BE$8,0),)</f>
        <v>0</v>
      </c>
      <c r="BG16" s="9"/>
      <c r="BH16" s="12"/>
      <c r="BI16" s="9">
        <f ca="1">IF(BH16&gt;0,ROUND((INDIRECT(ADDRESS(BH16,$BH$7,,,"ТаблицаСоответствия"))+BJ16)*$BH$8,0),)</f>
        <v>0</v>
      </c>
      <c r="BJ16" s="9"/>
      <c r="BK16" s="12"/>
      <c r="BL16" s="9">
        <f ca="1">IF(BK16&gt;0,ROUND((INDIRECT(ADDRESS(BK16,$BK$7,,,"ТаблицаСоответствия"))+BM16)*$BK$8,0),)</f>
        <v>0</v>
      </c>
      <c r="BM16" s="9"/>
      <c r="BN16" s="12"/>
      <c r="BO16" s="9">
        <f ca="1">IF(BN16&gt;0,ROUND((INDIRECT(ADDRESS(BN16,$BN$7,,,"ТаблицаСоответствия"))+BP16)*$BN$8,0),)</f>
        <v>0</v>
      </c>
      <c r="BP16" s="9"/>
      <c r="BQ16" s="12"/>
      <c r="BR16" s="9">
        <f ca="1">IF(BQ16&gt;0,ROUND((INDIRECT(ADDRESS(BQ16,$BQ$7,,,"ТаблицаСоответствия"))+BS16)*$BQ$8,0),)</f>
        <v>0</v>
      </c>
      <c r="BS16" s="9"/>
      <c r="BT16" s="12"/>
      <c r="BU16" s="9">
        <f ca="1">IF(BT16&gt;0,ROUND((INDIRECT(ADDRESS(BT16,$BT$7,,,"ТаблицаСоответствия"))+BV16)*$BT$8,0),)</f>
        <v>0</v>
      </c>
      <c r="BV16" s="9"/>
      <c r="BW16" s="325">
        <f ca="1">SUM(BU16,BO16,BR16,BL16,AT16,BI16,BF16,AZ16,AW16,BC16,P16,AQ16,AN16,D16,G16,J16,M16,AK16,S16,V16,Y16,AB16,AE16,AH16)</f>
        <v>48</v>
      </c>
      <c r="BX16" s="286" t="str">
        <f t="shared" si="1"/>
        <v>Костоглотов Климентий- Антонова Евгения</v>
      </c>
      <c r="BY16" s="286"/>
      <c r="BZ16" s="286"/>
      <c r="CA16" s="102">
        <f t="shared" ca="1" si="0"/>
        <v>7</v>
      </c>
    </row>
    <row r="17" spans="1:79" ht="15.75" thickBot="1" x14ac:dyDescent="0.3">
      <c r="A17" s="30">
        <v>8</v>
      </c>
      <c r="B17" s="18" t="s">
        <v>78</v>
      </c>
      <c r="C17" s="149"/>
      <c r="D17" s="154">
        <f ca="1">IF(C17&gt;0,(INDIRECT(ADDRESS(C17,$C$7,,,"ТаблицаСоответствия"))+E17)*$C$8,)</f>
        <v>0</v>
      </c>
      <c r="E17" s="148"/>
      <c r="F17" s="149"/>
      <c r="G17" s="32">
        <f ca="1">IF(F17&gt;0,ROUND((INDIRECT(ADDRESS(F17,$F$7,,,"ТаблицаСоответствия"))+H17)*$F$8,0),)</f>
        <v>0</v>
      </c>
      <c r="H17" s="148"/>
      <c r="I17" s="149"/>
      <c r="J17" s="32">
        <f ca="1">IF(I17&gt;0,ROUND((INDIRECT(ADDRESS(I17,$I$7,,,"ТаблицаСоответствия"))+K17)*$I$8,0),)</f>
        <v>0</v>
      </c>
      <c r="K17" s="148"/>
      <c r="L17" s="149"/>
      <c r="M17" s="32">
        <f ca="1">IF(L17&gt;0,ROUND((INDIRECT(ADDRESS(L17,$L$7,,,"ТаблицаСоответствия"))+N17)*$L$8,0),)</f>
        <v>0</v>
      </c>
      <c r="N17" s="148"/>
      <c r="O17" s="149"/>
      <c r="P17" s="32">
        <f ca="1">IF(O17&gt;0,ROUND((INDIRECT(ADDRESS(O17,$O$7,,,"ТаблицаСоответствия"))+Q17)*$O$8,0),)</f>
        <v>0</v>
      </c>
      <c r="Q17" s="148"/>
      <c r="R17" s="149"/>
      <c r="S17" s="32">
        <f ca="1">IF(R17&gt;0,ROUND((INDIRECT(ADDRESS(R17,$R$7,,,"ТаблицаСоответствия"))+T17)*$R$8,0),)</f>
        <v>0</v>
      </c>
      <c r="T17" s="148"/>
      <c r="U17" s="149"/>
      <c r="V17" s="32">
        <f ca="1">IF(U17&gt;0,ROUND((INDIRECT(ADDRESS(U17,$U$7,,,"ТаблицаСоответствия"))+W17)*$U$8,0),)</f>
        <v>0</v>
      </c>
      <c r="W17" s="158"/>
      <c r="X17" s="149"/>
      <c r="Y17" s="32">
        <f ca="1">IF(X17&gt;0,ROUND((INDIRECT(ADDRESS(X17,$X$7,,,"ТаблицаСоответствия"))+Z17)*$X$8,0),)</f>
        <v>0</v>
      </c>
      <c r="Z17" s="148"/>
      <c r="AA17" s="149">
        <v>7</v>
      </c>
      <c r="AB17" s="32">
        <f ca="1">IF(AA17&gt;0,ROUND((INDIRECT(ADDRESS(AA17,$AA$7,,,"ТаблицаСоответствия"))+AC17)*$AA$8,0),)</f>
        <v>17</v>
      </c>
      <c r="AC17" s="148"/>
      <c r="AD17" s="78">
        <v>3</v>
      </c>
      <c r="AE17" s="32">
        <f ca="1">IF(AD17&gt;0,ROUND((INDIRECT(ADDRESS(AD17,$AD$7,,,"ТаблицаСоответствия"))+AF17)*$AD$8,0),)</f>
        <v>31</v>
      </c>
      <c r="AF17" s="158"/>
      <c r="AG17" s="12"/>
      <c r="AH17" s="32">
        <f ca="1">IF(AG17&gt;0,ROUND((INDIRECT(ADDRESS(AG17,$AG$7,,,"ТаблицаСоответствия"))+AI17)*$AG$8,0),)</f>
        <v>0</v>
      </c>
      <c r="AI17" s="32"/>
      <c r="AJ17" s="12"/>
      <c r="AK17" s="32">
        <f ca="1">IF(AJ17&gt;0,ROUND((INDIRECT(ADDRESS(AJ17,$AJ$7,,,"ТаблицаСоответствия"))+AL17)*$AJ$8,0),)</f>
        <v>0</v>
      </c>
      <c r="AL17" s="32"/>
      <c r="AM17" s="12"/>
      <c r="AN17" s="32">
        <f ca="1">IF(AM17&gt;0,ROUND((INDIRECT(ADDRESS(AM17,$AM$7,,,"ТаблицаСоответствия"))+AO17)*$AM$8,0),)</f>
        <v>0</v>
      </c>
      <c r="AO17" s="32"/>
      <c r="AP17" s="12"/>
      <c r="AQ17" s="32">
        <f ca="1">IF(AP17&gt;0,ROUND((INDIRECT(ADDRESS(AP17,$AP$7,,,"ТаблицаСоответствия"))+AR17)*$AP$8,0),)</f>
        <v>0</v>
      </c>
      <c r="AR17" s="32"/>
      <c r="AS17" s="12"/>
      <c r="AT17" s="32">
        <f ca="1">IF(AS17&gt;0,ROUND((INDIRECT(ADDRESS(AS17,$AS$7,,,"ТаблицаСоответствия"))+AU17)*$AS$8,0),)</f>
        <v>0</v>
      </c>
      <c r="AU17" s="32"/>
      <c r="AV17" s="12"/>
      <c r="AW17" s="9">
        <f ca="1">IF(AV17&gt;0,ROUND((INDIRECT(ADDRESS(AV17,$AV$7,,,"ТаблицаСоответствия"))+AX17)*$AV$8,0),)</f>
        <v>0</v>
      </c>
      <c r="AX17" s="32"/>
      <c r="AY17" s="12"/>
      <c r="AZ17" s="9">
        <f ca="1">IF(AY17&gt;0,ROUND((INDIRECT(ADDRESS(AY17,$AY$7,,,"ТаблицаСоответствия"))+BA17)*$AY$8,0),)</f>
        <v>0</v>
      </c>
      <c r="BA17" s="32"/>
      <c r="BB17" s="12"/>
      <c r="BC17" s="32">
        <f ca="1">IF(BB17&gt;0,ROUND((INDIRECT(ADDRESS(BB17,$BB$7,,,"ТаблицаСоответствия"))+BD17)*$BB$8,0),)</f>
        <v>0</v>
      </c>
      <c r="BD17" s="32"/>
      <c r="BE17" s="12"/>
      <c r="BF17" s="9">
        <f ca="1">IF(BE17&gt;0,ROUND((INDIRECT(ADDRESS(BE17,$BE$7,,,"ТаблицаСоответствия"))+BG17)*$BE$8,0),)</f>
        <v>0</v>
      </c>
      <c r="BG17" s="32"/>
      <c r="BH17" s="12"/>
      <c r="BI17" s="9">
        <f ca="1">IF(BH17&gt;0,ROUND((INDIRECT(ADDRESS(BH17,$BH$7,,,"ТаблицаСоответствия"))+BJ17)*$BH$8,0),)</f>
        <v>0</v>
      </c>
      <c r="BJ17" s="32"/>
      <c r="BK17" s="12"/>
      <c r="BL17" s="32">
        <f ca="1">IF(BK17&gt;0,ROUND((INDIRECT(ADDRESS(BK17,$BK$7,,,"ТаблицаСоответствия"))+BM17)*$BK$8,0),)</f>
        <v>0</v>
      </c>
      <c r="BM17" s="32"/>
      <c r="BN17" s="12"/>
      <c r="BO17" s="32">
        <f ca="1">IF(BN17&gt;0,ROUND((INDIRECT(ADDRESS(BN17,$BN$7,,,"ТаблицаСоответствия"))+BP17)*$BN$8,0),)</f>
        <v>0</v>
      </c>
      <c r="BP17" s="32"/>
      <c r="BQ17" s="12"/>
      <c r="BR17" s="9">
        <f ca="1">IF(BQ17&gt;0,ROUND((INDIRECT(ADDRESS(BQ17,$BQ$7,,,"ТаблицаСоответствия"))+BS17)*$BQ$8,0),)</f>
        <v>0</v>
      </c>
      <c r="BS17" s="32"/>
      <c r="BT17" s="12"/>
      <c r="BU17" s="32">
        <f ca="1">IF(BT17&gt;0,ROUND((INDIRECT(ADDRESS(BT17,$BT$7,,,"ТаблицаСоответствия"))+BV17)*$BT$8,0),)</f>
        <v>0</v>
      </c>
      <c r="BV17" s="32"/>
      <c r="BW17" s="325">
        <f ca="1">SUM(BU17,BO17,BR17,BL17,AT17,BI17,BF17,AZ17,AW17,BC17,P17,AQ17,AN17,D17,G17,J17,M17,AK17,S17,V17,Y17,AB17,AE17,AH17)</f>
        <v>48</v>
      </c>
      <c r="BX17" s="286" t="str">
        <f t="shared" si="1"/>
        <v>Ильюшенко Иван - Головачева Вера</v>
      </c>
      <c r="BY17" s="286"/>
      <c r="BZ17" s="286"/>
      <c r="CA17" s="102">
        <f t="shared" ca="1" si="0"/>
        <v>7</v>
      </c>
    </row>
    <row r="18" spans="1:79" s="34" customFormat="1" ht="15.75" thickBot="1" x14ac:dyDescent="0.3">
      <c r="A18" s="30">
        <v>9</v>
      </c>
      <c r="B18" s="18" t="s">
        <v>24</v>
      </c>
      <c r="C18" s="149"/>
      <c r="D18" s="154">
        <f ca="1">IF(C18&gt;0,(INDIRECT(ADDRESS(C18,$C$7,,,"ТаблицаСоответствия"))+E18)*$C$8,)</f>
        <v>0</v>
      </c>
      <c r="E18" s="150"/>
      <c r="F18" s="149"/>
      <c r="G18" s="9">
        <f ca="1">IF(F18&gt;0,ROUND((INDIRECT(ADDRESS(F18,$F$7,,,"ТаблицаСоответствия"))+H18)*$F$8,0),)</f>
        <v>0</v>
      </c>
      <c r="H18" s="150"/>
      <c r="I18" s="149"/>
      <c r="J18" s="9">
        <f ca="1">IF(I18&gt;0,ROUND((INDIRECT(ADDRESS(I18,$I$7,,,"ТаблицаСоответствия"))+K18)*$I$8,0),)</f>
        <v>0</v>
      </c>
      <c r="K18" s="150"/>
      <c r="L18" s="149"/>
      <c r="M18" s="9">
        <f ca="1">IF(L18&gt;0,ROUND((INDIRECT(ADDRESS(L18,$L$7,,,"ТаблицаСоответствия"))+N18)*$L$8,0),)</f>
        <v>0</v>
      </c>
      <c r="N18" s="150"/>
      <c r="O18" s="149"/>
      <c r="P18" s="32">
        <f ca="1">IF(O18&gt;0,ROUND((INDIRECT(ADDRESS(O18,$O$7,,,"ТаблицаСоответствия"))+Q18)*$O$8,0),)</f>
        <v>0</v>
      </c>
      <c r="Q18" s="148"/>
      <c r="R18" s="149"/>
      <c r="S18" s="9">
        <f ca="1">IF(R18&gt;0,ROUND((INDIRECT(ADDRESS(R18,$R$7,,,"ТаблицаСоответствия"))+T18)*$R$8,0),)</f>
        <v>0</v>
      </c>
      <c r="T18" s="150"/>
      <c r="U18" s="149"/>
      <c r="V18" s="9">
        <f ca="1">IF(U18&gt;0,ROUND((INDIRECT(ADDRESS(U18,$U$7,,,"ТаблицаСоответствия"))+W18)*$U$8,0),)</f>
        <v>0</v>
      </c>
      <c r="W18" s="159"/>
      <c r="X18" s="149"/>
      <c r="Y18" s="9">
        <f ca="1">IF(X18&gt;0,ROUND((INDIRECT(ADDRESS(X18,$X$7,,,"ТаблицаСоответствия"))+Z18)*$X$8,0),)</f>
        <v>0</v>
      </c>
      <c r="Z18" s="150"/>
      <c r="AA18" s="149">
        <v>8</v>
      </c>
      <c r="AB18" s="9">
        <f ca="1">IF(AA18&gt;0,ROUND((INDIRECT(ADDRESS(AA18,$AA$7,,,"ТаблицаСоответствия"))+AC18)*$AA$8,0),)</f>
        <v>14</v>
      </c>
      <c r="AC18" s="150"/>
      <c r="AD18" s="78">
        <v>4</v>
      </c>
      <c r="AE18" s="9">
        <f ca="1">IF(AD18&gt;0,ROUND((INDIRECT(ADDRESS(AD18,$AD$7,,,"ТаблицаСоответствия"))+AF18)*$AD$8,0),)</f>
        <v>26</v>
      </c>
      <c r="AF18" s="159"/>
      <c r="AG18" s="12"/>
      <c r="AH18" s="9">
        <f ca="1">IF(AG18&gt;0,ROUND((INDIRECT(ADDRESS(AG18,$AG$7,,,"ТаблицаСоответствия"))+AI18)*$AG$8,0),)</f>
        <v>0</v>
      </c>
      <c r="AI18" s="9"/>
      <c r="AJ18" s="12"/>
      <c r="AK18" s="32">
        <f ca="1">IF(AJ18&gt;0,ROUND((INDIRECT(ADDRESS(AJ18,$AJ$7,,,"ТаблицаСоответствия"))+AL18)*$AJ$8,0),)</f>
        <v>0</v>
      </c>
      <c r="AL18" s="32"/>
      <c r="AM18" s="12"/>
      <c r="AN18" s="9">
        <f ca="1">IF(AM18&gt;0,ROUND((INDIRECT(ADDRESS(AM18,$AM$7,,,"ТаблицаСоответствия"))+AO18)*$AM$8,0),)</f>
        <v>0</v>
      </c>
      <c r="AO18" s="9"/>
      <c r="AP18" s="12"/>
      <c r="AQ18" s="9">
        <f ca="1">IF(AP18&gt;0,ROUND((INDIRECT(ADDRESS(AP18,$AP$7,,,"ТаблицаСоответствия"))+AR18)*$AP$8,0),)</f>
        <v>0</v>
      </c>
      <c r="AR18" s="9"/>
      <c r="AS18" s="12"/>
      <c r="AT18" s="9">
        <f ca="1">IF(AS18&gt;0,ROUND((INDIRECT(ADDRESS(AS18,$AS$7,,,"ТаблицаСоответствия"))+AU18)*$AS$8,0),)</f>
        <v>0</v>
      </c>
      <c r="AU18" s="9"/>
      <c r="AV18" s="12"/>
      <c r="AW18" s="9">
        <f ca="1">IF(AV18&gt;0,ROUND((INDIRECT(ADDRESS(AV18,$AV$7,,,"ТаблицаСоответствия"))+AX18)*$AV$8,0),)</f>
        <v>0</v>
      </c>
      <c r="AX18" s="9"/>
      <c r="AY18" s="12"/>
      <c r="AZ18" s="9">
        <f ca="1">IF(AY18&gt;0,ROUND((INDIRECT(ADDRESS(AY18,$AY$7,,,"ТаблицаСоответствия"))+BA18)*$AY$8,0),)</f>
        <v>0</v>
      </c>
      <c r="BA18" s="9"/>
      <c r="BB18" s="12"/>
      <c r="BC18" s="9">
        <f ca="1">IF(BB18&gt;0,ROUND((INDIRECT(ADDRESS(BB18,$BB$7,,,"ТаблицаСоответствия"))+BD18)*$BB$8,0),)</f>
        <v>0</v>
      </c>
      <c r="BD18" s="9"/>
      <c r="BE18" s="12"/>
      <c r="BF18" s="9">
        <f ca="1">IF(BE18&gt;0,ROUND((INDIRECT(ADDRESS(BE18,$BE$7,,,"ТаблицаСоответствия"))+BG18)*$BE$8,0),)</f>
        <v>0</v>
      </c>
      <c r="BG18" s="9"/>
      <c r="BH18" s="12"/>
      <c r="BI18" s="9">
        <f ca="1">IF(BH18&gt;0,ROUND((INDIRECT(ADDRESS(BH18,$BH$7,,,"ТаблицаСоответствия"))+BJ18)*$BH$8,0),)</f>
        <v>0</v>
      </c>
      <c r="BJ18" s="9"/>
      <c r="BK18" s="12"/>
      <c r="BL18" s="9">
        <f ca="1">IF(BK18&gt;0,ROUND((INDIRECT(ADDRESS(BK18,$BK$7,,,"ТаблицаСоответствия"))+BM18)*$BK$8,0),)</f>
        <v>0</v>
      </c>
      <c r="BM18" s="9"/>
      <c r="BN18" s="12"/>
      <c r="BO18" s="9">
        <f ca="1">IF(BN18&gt;0,ROUND((INDIRECT(ADDRESS(BN18,$BN$7,,,"ТаблицаСоответствия"))+BP18)*$BN$8,0),)</f>
        <v>0</v>
      </c>
      <c r="BP18" s="9"/>
      <c r="BQ18" s="12"/>
      <c r="BR18" s="9">
        <f ca="1">IF(BQ18&gt;0,ROUND((INDIRECT(ADDRESS(BQ18,$BQ$7,,,"ТаблицаСоответствия"))+BS18)*$BQ$8,0),)</f>
        <v>0</v>
      </c>
      <c r="BS18" s="9"/>
      <c r="BT18" s="12"/>
      <c r="BU18" s="9">
        <f ca="1">IF(BT18&gt;0,ROUND((INDIRECT(ADDRESS(BT18,$BT$7,,,"ТаблицаСоответствия"))+BV18)*$BT$8,0),)</f>
        <v>0</v>
      </c>
      <c r="BV18" s="9"/>
      <c r="BW18" s="325">
        <f ca="1">SUM(BU18,BO18,BR18,BL18,AT18,BI18,BF18,AZ18,AW18,BC18,P18,AQ18,AN18,D18,G18,J18,M18,AK18,S18,V18,Y18,AB18,AE18,AH18)</f>
        <v>40</v>
      </c>
      <c r="BX18" s="286" t="str">
        <f t="shared" si="1"/>
        <v>Гришин Герман - Базаева Валерия</v>
      </c>
      <c r="BY18" s="286"/>
      <c r="BZ18" s="286"/>
      <c r="CA18" s="102">
        <f t="shared" ca="1" si="0"/>
        <v>9</v>
      </c>
    </row>
    <row r="19" spans="1:79" s="34" customFormat="1" ht="15.75" thickBot="1" x14ac:dyDescent="0.3">
      <c r="A19" s="30">
        <v>10</v>
      </c>
      <c r="B19" s="31" t="s">
        <v>76</v>
      </c>
      <c r="C19" s="149"/>
      <c r="D19" s="154">
        <f ca="1">IF(C19&gt;0,(INDIRECT(ADDRESS(C19,$C$7,,,"ТаблицаСоответствия"))+E19)*$C$8,)</f>
        <v>0</v>
      </c>
      <c r="E19" s="150"/>
      <c r="F19" s="149"/>
      <c r="G19" s="9">
        <f ca="1">IF(F19&gt;0,ROUND((INDIRECT(ADDRESS(F19,$F$7,,,"ТаблицаСоответствия"))+H19)*$F$8,0),)</f>
        <v>0</v>
      </c>
      <c r="H19" s="150"/>
      <c r="I19" s="149"/>
      <c r="J19" s="9">
        <f ca="1">IF(I19&gt;0,ROUND((INDIRECT(ADDRESS(I19,$I$7,,,"ТаблицаСоответствия"))+K19)*$I$8,0),)</f>
        <v>0</v>
      </c>
      <c r="K19" s="150"/>
      <c r="L19" s="149"/>
      <c r="M19" s="9">
        <f ca="1">IF(L19&gt;0,ROUND((INDIRECT(ADDRESS(L19,$L$7,,,"ТаблицаСоответствия"))+N19)*$L$8,0),)</f>
        <v>0</v>
      </c>
      <c r="N19" s="150"/>
      <c r="O19" s="149"/>
      <c r="P19" s="32">
        <f ca="1">IF(O19&gt;0,ROUND((INDIRECT(ADDRESS(O19,$O$7,,,"ТаблицаСоответствия"))+Q19)*$O$8,0),)</f>
        <v>0</v>
      </c>
      <c r="Q19" s="148"/>
      <c r="R19" s="149"/>
      <c r="S19" s="9">
        <f ca="1">IF(R19&gt;0,ROUND((INDIRECT(ADDRESS(R19,$R$7,,,"ТаблицаСоответствия"))+T19)*$R$8,0),)</f>
        <v>0</v>
      </c>
      <c r="T19" s="150"/>
      <c r="U19" s="149"/>
      <c r="V19" s="9">
        <f ca="1">IF(U19&gt;0,ROUND((INDIRECT(ADDRESS(U19,$U$7,,,"ТаблицаСоответствия"))+W19)*$U$8,0),)</f>
        <v>0</v>
      </c>
      <c r="W19" s="159"/>
      <c r="X19" s="149"/>
      <c r="Y19" s="9">
        <f ca="1">IF(X19&gt;0,ROUND((INDIRECT(ADDRESS(X19,$X$7,,,"ТаблицаСоответствия"))+Z19)*$X$8,0),)</f>
        <v>0</v>
      </c>
      <c r="Z19" s="150"/>
      <c r="AA19" s="149">
        <v>3</v>
      </c>
      <c r="AB19" s="9">
        <f ca="1">IF(AA19&gt;0,ROUND((INDIRECT(ADDRESS(AA19,$AA$7,,,"ТаблицаСоответствия"))+AC19)*$AA$8,0),)</f>
        <v>36</v>
      </c>
      <c r="AC19" s="150"/>
      <c r="AD19" s="78"/>
      <c r="AE19" s="9">
        <f ca="1">IF(AD19&gt;0,ROUND((INDIRECT(ADDRESS(AD19,$AD$7,,,"ТаблицаСоответствия"))+AF19)*$AD$8,0),)</f>
        <v>0</v>
      </c>
      <c r="AF19" s="159"/>
      <c r="AG19" s="12"/>
      <c r="AH19" s="9">
        <f ca="1">IF(AG19&gt;0,ROUND((INDIRECT(ADDRESS(AG19,$AG$7,,,"ТаблицаСоответствия"))+AI19)*$AG$8,0),)</f>
        <v>0</v>
      </c>
      <c r="AI19" s="9"/>
      <c r="AJ19" s="12"/>
      <c r="AK19" s="32">
        <f ca="1">IF(AJ19&gt;0,ROUND((INDIRECT(ADDRESS(AJ19,$AJ$7,,,"ТаблицаСоответствия"))+AL19)*$AJ$8,0),)</f>
        <v>0</v>
      </c>
      <c r="AL19" s="32"/>
      <c r="AM19" s="12"/>
      <c r="AN19" s="9">
        <f ca="1">IF(AM19&gt;0,ROUND((INDIRECT(ADDRESS(AM19,$AM$7,,,"ТаблицаСоответствия"))+AO19)*$AM$8,0),)</f>
        <v>0</v>
      </c>
      <c r="AO19" s="9"/>
      <c r="AP19" s="12"/>
      <c r="AQ19" s="9">
        <f ca="1">IF(AP19&gt;0,ROUND((INDIRECT(ADDRESS(AP19,$AP$7,,,"ТаблицаСоответствия"))+AR19)*$AP$8,0),)</f>
        <v>0</v>
      </c>
      <c r="AR19" s="9"/>
      <c r="AS19" s="12"/>
      <c r="AT19" s="9">
        <f ca="1">IF(AS19&gt;0,ROUND((INDIRECT(ADDRESS(AS19,$AS$7,,,"ТаблицаСоответствия"))+AU19)*$AS$8,0),)</f>
        <v>0</v>
      </c>
      <c r="AU19" s="9"/>
      <c r="AV19" s="12"/>
      <c r="AW19" s="9">
        <f ca="1">IF(AV19&gt;0,ROUND((INDIRECT(ADDRESS(AV19,$AV$7,,,"ТаблицаСоответствия"))+AX19)*$AV$8,0),)</f>
        <v>0</v>
      </c>
      <c r="AX19" s="9"/>
      <c r="AY19" s="12"/>
      <c r="AZ19" s="9">
        <f ca="1">IF(AY19&gt;0,ROUND((INDIRECT(ADDRESS(AY19,$AY$7,,,"ТаблицаСоответствия"))+BA19)*$AY$8,0),)</f>
        <v>0</v>
      </c>
      <c r="BA19" s="9"/>
      <c r="BB19" s="12"/>
      <c r="BC19" s="9">
        <f ca="1">IF(BB19&gt;0,ROUND((INDIRECT(ADDRESS(BB19,$BB$7,,,"ТаблицаСоответствия"))+BD19)*$BB$8,0),)</f>
        <v>0</v>
      </c>
      <c r="BD19" s="9"/>
      <c r="BE19" s="12"/>
      <c r="BF19" s="9">
        <f ca="1">IF(BE19&gt;0,ROUND((INDIRECT(ADDRESS(BE19,$BE$7,,,"ТаблицаСоответствия"))+BG19)*$BE$8,0),)</f>
        <v>0</v>
      </c>
      <c r="BG19" s="9"/>
      <c r="BH19" s="12"/>
      <c r="BI19" s="9">
        <f ca="1">IF(BH19&gt;0,ROUND((INDIRECT(ADDRESS(BH19,$BH$7,,,"ТаблицаСоответствия"))+BJ19)*$BH$8,0),)</f>
        <v>0</v>
      </c>
      <c r="BJ19" s="9"/>
      <c r="BK19" s="12"/>
      <c r="BL19" s="9">
        <f ca="1">IF(BK19&gt;0,ROUND((INDIRECT(ADDRESS(BK19,$BK$7,,,"ТаблицаСоответствия"))+BM19)*$BK$8,0),)</f>
        <v>0</v>
      </c>
      <c r="BM19" s="9"/>
      <c r="BN19" s="12"/>
      <c r="BO19" s="9">
        <f ca="1">IF(BN19&gt;0,ROUND((INDIRECT(ADDRESS(BN19,$BN$7,,,"ТаблицаСоответствия"))+BP19)*$BN$8,0),)</f>
        <v>0</v>
      </c>
      <c r="BP19" s="9"/>
      <c r="BQ19" s="12"/>
      <c r="BR19" s="9">
        <f ca="1">IF(BQ19&gt;0,ROUND((INDIRECT(ADDRESS(BQ19,$BQ$7,,,"ТаблицаСоответствия"))+BS19)*$BQ$8,0),)</f>
        <v>0</v>
      </c>
      <c r="BS19" s="9"/>
      <c r="BT19" s="12"/>
      <c r="BU19" s="9">
        <f ca="1">IF(BT19&gt;0,ROUND((INDIRECT(ADDRESS(BT19,$BT$7,,,"ТаблицаСоответствия"))+BV19)*$BT$8,0),)</f>
        <v>0</v>
      </c>
      <c r="BV19" s="9"/>
      <c r="BW19" s="325">
        <f ca="1">SUM(BU19,BO19,BR19,BL19,AT19,BI19,BF19,AZ19,AW19,BC19,P19,AQ19,AN19,D19,G19,J19,M19,AK19,S19,V19,Y19,AB19,AE19,AH19)</f>
        <v>36</v>
      </c>
      <c r="BX19" s="286" t="str">
        <f t="shared" si="1"/>
        <v>Черный Арсений - Донова София</v>
      </c>
      <c r="BY19" s="286"/>
      <c r="BZ19" s="286"/>
      <c r="CA19" s="102">
        <f t="shared" ca="1" si="0"/>
        <v>10</v>
      </c>
    </row>
    <row r="20" spans="1:79" ht="15.75" thickBot="1" x14ac:dyDescent="0.3">
      <c r="A20" s="30">
        <v>11</v>
      </c>
      <c r="B20" s="167" t="s">
        <v>27</v>
      </c>
      <c r="C20" s="149"/>
      <c r="D20" s="154">
        <f ca="1">IF(C20&gt;0,(INDIRECT(ADDRESS(C20,$C$7,,,"ТаблицаСоответствия"))+E20)*$C$8,)</f>
        <v>0</v>
      </c>
      <c r="E20" s="148"/>
      <c r="F20" s="149"/>
      <c r="G20" s="32">
        <f ca="1">IF(F20&gt;0,ROUND((INDIRECT(ADDRESS(F20,$F$7,,,"ТаблицаСоответствия"))+H20)*$F$8,0),)</f>
        <v>0</v>
      </c>
      <c r="H20" s="148"/>
      <c r="I20" s="149"/>
      <c r="J20" s="32">
        <f ca="1">IF(I20&gt;0,ROUND((INDIRECT(ADDRESS(I20,$I$7,,,"ТаблицаСоответствия"))+K20)*$I$8,0),)</f>
        <v>0</v>
      </c>
      <c r="K20" s="148"/>
      <c r="L20" s="149"/>
      <c r="M20" s="9">
        <f ca="1">IF(L20&gt;0,ROUND((INDIRECT(ADDRESS(L20,$L$7,,,"ТаблицаСоответствия"))+N20)*$L$8,0),)</f>
        <v>0</v>
      </c>
      <c r="N20" s="150"/>
      <c r="O20" s="149"/>
      <c r="P20" s="32">
        <f ca="1">IF(O20&gt;0,ROUND((INDIRECT(ADDRESS(O20,$O$7,,,"ТаблицаСоответствия"))+Q20)*$O$8,0),)</f>
        <v>0</v>
      </c>
      <c r="Q20" s="148"/>
      <c r="R20" s="149"/>
      <c r="S20" s="9">
        <f ca="1">IF(R20&gt;0,ROUND((INDIRECT(ADDRESS(R20,$R$7,,,"ТаблицаСоответствия"))+T20)*$R$8,0),)</f>
        <v>0</v>
      </c>
      <c r="T20" s="150"/>
      <c r="U20" s="149"/>
      <c r="V20" s="9">
        <f ca="1">IF(U20&gt;0,ROUND((INDIRECT(ADDRESS(U20,$U$7,,,"ТаблицаСоответствия"))+W20)*$U$8,0),)</f>
        <v>0</v>
      </c>
      <c r="W20" s="159"/>
      <c r="X20" s="149"/>
      <c r="Y20" s="9">
        <f ca="1">IF(X20&gt;0,ROUND((INDIRECT(ADDRESS(X20,$X$7,,,"ТаблицаСоответствия"))+Z20)*$X$8,0),)</f>
        <v>0</v>
      </c>
      <c r="Z20" s="150"/>
      <c r="AA20" s="149">
        <v>9</v>
      </c>
      <c r="AB20" s="9">
        <f ca="1">IF(AA20&gt;0,ROUND((INDIRECT(ADDRESS(AA20,$AA$7,,,"ТаблицаСоответствия"))+AC20)*$AA$8,0),)</f>
        <v>11</v>
      </c>
      <c r="AC20" s="150"/>
      <c r="AD20" s="78"/>
      <c r="AE20" s="9">
        <f ca="1">IF(AD20&gt;0,ROUND((INDIRECT(ADDRESS(AD20,$AD$7,,,"ТаблицаСоответствия"))+AF20)*$AD$8,0),)</f>
        <v>0</v>
      </c>
      <c r="AF20" s="159"/>
      <c r="AG20" s="12"/>
      <c r="AH20" s="9">
        <f ca="1">IF(AG20&gt;0,ROUND((INDIRECT(ADDRESS(AG20,$AG$7,,,"ТаблицаСоответствия"))+AI20)*$AG$8,0),)</f>
        <v>0</v>
      </c>
      <c r="AI20" s="9"/>
      <c r="AJ20" s="12"/>
      <c r="AK20" s="32">
        <f ca="1">IF(AJ20&gt;0,ROUND((INDIRECT(ADDRESS(AJ20,$AJ$7,,,"ТаблицаСоответствия"))+AL20)*$AJ$8,0),)</f>
        <v>0</v>
      </c>
      <c r="AL20" s="32"/>
      <c r="AM20" s="12"/>
      <c r="AN20" s="9">
        <f ca="1">IF(AM20&gt;0,ROUND((INDIRECT(ADDRESS(AM20,$AM$7,,,"ТаблицаСоответствия"))+AO20)*$AM$8,0),)</f>
        <v>0</v>
      </c>
      <c r="AO20" s="9"/>
      <c r="AP20" s="12"/>
      <c r="AQ20" s="9">
        <f ca="1">IF(AP20&gt;0,ROUND((INDIRECT(ADDRESS(AP20,$AP$7,,,"ТаблицаСоответствия"))+AR20)*$AP$8,0),)</f>
        <v>0</v>
      </c>
      <c r="AR20" s="9"/>
      <c r="AS20" s="12"/>
      <c r="AT20" s="9">
        <f ca="1">IF(AS20&gt;0,ROUND((INDIRECT(ADDRESS(AS20,$AS$7,,,"ТаблицаСоответствия"))+AU20)*$AS$8,0),)</f>
        <v>0</v>
      </c>
      <c r="AU20" s="9"/>
      <c r="AV20" s="12"/>
      <c r="AW20" s="9">
        <f ca="1">IF(AV20&gt;0,ROUND((INDIRECT(ADDRESS(AV20,$AV$7,,,"ТаблицаСоответствия"))+AX20)*$AV$8,0),)</f>
        <v>0</v>
      </c>
      <c r="AX20" s="9"/>
      <c r="AY20" s="12"/>
      <c r="AZ20" s="9">
        <f ca="1">IF(AY20&gt;0,ROUND((INDIRECT(ADDRESS(AY20,$AY$7,,,"ТаблицаСоответствия"))+BA20)*$AY$8,0),)</f>
        <v>0</v>
      </c>
      <c r="BA20" s="9"/>
      <c r="BB20" s="12"/>
      <c r="BC20" s="9">
        <f ca="1">IF(BB20&gt;0,ROUND((INDIRECT(ADDRESS(BB20,$BB$7,,,"ТаблицаСоответствия"))+BD20)*$BB$8,0),)</f>
        <v>0</v>
      </c>
      <c r="BD20" s="9"/>
      <c r="BE20" s="12"/>
      <c r="BF20" s="9">
        <f ca="1">IF(BE20&gt;0,ROUND((INDIRECT(ADDRESS(BE20,$BE$7,,,"ТаблицаСоответствия"))+BG20)*$BE$8,0),)</f>
        <v>0</v>
      </c>
      <c r="BG20" s="9"/>
      <c r="BH20" s="12"/>
      <c r="BI20" s="9">
        <f ca="1">IF(BH20&gt;0,ROUND((INDIRECT(ADDRESS(BH20,$BH$7,,,"ТаблицаСоответствия"))+BJ20)*$BH$8,0),)</f>
        <v>0</v>
      </c>
      <c r="BJ20" s="9"/>
      <c r="BK20" s="12"/>
      <c r="BL20" s="9">
        <f ca="1">IF(BK20&gt;0,ROUND((INDIRECT(ADDRESS(BK20,$BK$7,,,"ТаблицаСоответствия"))+BM20)*$BK$8,0),)</f>
        <v>0</v>
      </c>
      <c r="BM20" s="9"/>
      <c r="BN20" s="12"/>
      <c r="BO20" s="9">
        <f ca="1">IF(BN20&gt;0,ROUND((INDIRECT(ADDRESS(BN20,$BN$7,,,"ТаблицаСоответствия"))+BP20)*$BN$8,0),)</f>
        <v>0</v>
      </c>
      <c r="BP20" s="9"/>
      <c r="BQ20" s="12"/>
      <c r="BR20" s="9">
        <f ca="1">IF(BQ20&gt;0,ROUND((INDIRECT(ADDRESS(BQ20,$BQ$7,,,"ТаблицаСоответствия"))+BS20)*$BQ$8,0),)</f>
        <v>0</v>
      </c>
      <c r="BS20" s="9"/>
      <c r="BT20" s="12"/>
      <c r="BU20" s="9">
        <f ca="1">IF(BT20&gt;0,ROUND((INDIRECT(ADDRESS(BT20,$BT$7,,,"ТаблицаСоответствия"))+BV20)*$BT$8,0),)</f>
        <v>0</v>
      </c>
      <c r="BV20" s="9"/>
      <c r="BW20" s="325">
        <f ca="1">SUM(BU20,BO20,BR20,BL20,AT20,BI20,BF20,AZ20,AW20,BC20,P20,AQ20,AN20,D20,G20,J20,M20,AK20,S20,V20,Y20,AB20,AE20,AH20)</f>
        <v>11</v>
      </c>
      <c r="BX20" s="286" t="str">
        <f t="shared" si="1"/>
        <v>Балуев Николай - Зорниченко Ульяна</v>
      </c>
      <c r="BY20" s="286"/>
      <c r="BZ20" s="286"/>
      <c r="CA20" s="102">
        <f t="shared" ca="1" si="0"/>
        <v>11</v>
      </c>
    </row>
    <row r="21" spans="1:79" ht="15.75" thickBot="1" x14ac:dyDescent="0.3">
      <c r="A21" s="30">
        <v>12</v>
      </c>
      <c r="B21" s="31" t="s">
        <v>32</v>
      </c>
      <c r="C21" s="149"/>
      <c r="D21" s="154">
        <f ca="1">IF(C21&gt;0,(INDIRECT(ADDRESS(C21,$C$7,,,"ТаблицаСоответствия"))+E21)*$C$8,)</f>
        <v>0</v>
      </c>
      <c r="E21" s="148"/>
      <c r="F21" s="149"/>
      <c r="G21" s="32">
        <f ca="1">IF(F21&gt;0,ROUND((INDIRECT(ADDRESS(F21,$F$7,,,"ТаблицаСоответствия"))+H21)*$F$8,0),)</f>
        <v>0</v>
      </c>
      <c r="H21" s="148"/>
      <c r="I21" s="149"/>
      <c r="J21" s="32">
        <f ca="1">IF(I21&gt;0,ROUND((INDIRECT(ADDRESS(I21,$I$7,,,"ТаблицаСоответствия"))+K21)*$I$8,0),)</f>
        <v>0</v>
      </c>
      <c r="K21" s="148"/>
      <c r="L21" s="149"/>
      <c r="M21" s="32">
        <f ca="1">IF(L21&gt;0,ROUND((INDIRECT(ADDRESS(L21,$L$7,,,"ТаблицаСоответствия"))+N21)*$L$8,0),)</f>
        <v>0</v>
      </c>
      <c r="N21" s="148"/>
      <c r="O21" s="149"/>
      <c r="P21" s="32">
        <f ca="1">IF(O21&gt;0,ROUND((INDIRECT(ADDRESS(O21,$O$7,,,"ТаблицаСоответствия"))+Q21)*$O$8,0),)</f>
        <v>0</v>
      </c>
      <c r="Q21" s="148"/>
      <c r="R21" s="149"/>
      <c r="S21" s="32">
        <f ca="1">IF(R21&gt;0,ROUND((INDIRECT(ADDRESS(R21,$R$7,,,"ТаблицаСоответствия"))+T21)*$R$8,0),)</f>
        <v>0</v>
      </c>
      <c r="T21" s="148"/>
      <c r="U21" s="149"/>
      <c r="V21" s="32">
        <f ca="1">IF(U21&gt;0,ROUND((INDIRECT(ADDRESS(U21,$U$7,,,"ТаблицаСоответствия"))+W21)*$U$8,0),)</f>
        <v>0</v>
      </c>
      <c r="W21" s="158"/>
      <c r="X21" s="149"/>
      <c r="Y21" s="32">
        <f ca="1">IF(X21&gt;0,ROUND((INDIRECT(ADDRESS(X21,$X$7,,,"ТаблицаСоответствия"))+Z21)*$X$8,0),)</f>
        <v>0</v>
      </c>
      <c r="Z21" s="148"/>
      <c r="AA21" s="149">
        <v>11</v>
      </c>
      <c r="AB21" s="32">
        <f ca="1">IF(AA21&gt;0,ROUND((INDIRECT(ADDRESS(AA21,$AA$7,,,"ТаблицаСоответствия"))+AC21)*$AA$8,0),)</f>
        <v>6</v>
      </c>
      <c r="AC21" s="148"/>
      <c r="AD21" s="78"/>
      <c r="AE21" s="32">
        <f ca="1">IF(AD21&gt;0,ROUND((INDIRECT(ADDRESS(AD21,$AD$7,,,"ТаблицаСоответствия"))+AF21)*$AD$8,0),)</f>
        <v>0</v>
      </c>
      <c r="AF21" s="158"/>
      <c r="AG21" s="12"/>
      <c r="AH21" s="32">
        <f ca="1">IF(AG21&gt;0,ROUND((INDIRECT(ADDRESS(AG21,$AG$7,,,"ТаблицаСоответствия"))+AI21)*$AG$8,0),)</f>
        <v>0</v>
      </c>
      <c r="AI21" s="32"/>
      <c r="AJ21" s="12"/>
      <c r="AK21" s="32">
        <f ca="1">IF(AJ21&gt;0,ROUND((INDIRECT(ADDRESS(AJ21,$AJ$7,,,"ТаблицаСоответствия"))+AL21)*$AJ$8,0),)</f>
        <v>0</v>
      </c>
      <c r="AL21" s="32"/>
      <c r="AM21" s="12"/>
      <c r="AN21" s="32">
        <f ca="1">IF(AM21&gt;0,ROUND((INDIRECT(ADDRESS(AM21,$AM$7,,,"ТаблицаСоответствия"))+AO21)*$AM$8,0),)</f>
        <v>0</v>
      </c>
      <c r="AO21" s="32"/>
      <c r="AP21" s="12"/>
      <c r="AQ21" s="32">
        <f ca="1">IF(AP21&gt;0,ROUND((INDIRECT(ADDRESS(AP21,$AP$7,,,"ТаблицаСоответствия"))+AR21)*$AP$8,0),)</f>
        <v>0</v>
      </c>
      <c r="AR21" s="32"/>
      <c r="AS21" s="12"/>
      <c r="AT21" s="32">
        <f ca="1">IF(AS21&gt;0,ROUND((INDIRECT(ADDRESS(AS21,$AS$7,,,"ТаблицаСоответствия"))+AU21)*$AS$8,0),)</f>
        <v>0</v>
      </c>
      <c r="AU21" s="32"/>
      <c r="AV21" s="12"/>
      <c r="AW21" s="9">
        <f ca="1">IF(AV21&gt;0,ROUND((INDIRECT(ADDRESS(AV21,$AV$7,,,"ТаблицаСоответствия"))+AX21)*$AV$8,0),)</f>
        <v>0</v>
      </c>
      <c r="AX21" s="32"/>
      <c r="AY21" s="12"/>
      <c r="AZ21" s="9">
        <f ca="1">IF(AY21&gt;0,ROUND((INDIRECT(ADDRESS(AY21,$AY$7,,,"ТаблицаСоответствия"))+BA21)*$AY$8,0),)</f>
        <v>0</v>
      </c>
      <c r="BA21" s="32"/>
      <c r="BB21" s="12"/>
      <c r="BC21" s="32">
        <f ca="1">IF(BB21&gt;0,ROUND((INDIRECT(ADDRESS(BB21,$BB$7,,,"ТаблицаСоответствия"))+BD21)*$BB$8,0),)</f>
        <v>0</v>
      </c>
      <c r="BD21" s="32"/>
      <c r="BE21" s="12"/>
      <c r="BF21" s="9">
        <f ca="1">IF(BE21&gt;0,ROUND((INDIRECT(ADDRESS(BE21,$BE$7,,,"ТаблицаСоответствия"))+BG21)*$BE$8,0),)</f>
        <v>0</v>
      </c>
      <c r="BG21" s="32"/>
      <c r="BH21" s="12"/>
      <c r="BI21" s="9">
        <f ca="1">IF(BH21&gt;0,ROUND((INDIRECT(ADDRESS(BH21,$BH$7,,,"ТаблицаСоответствия"))+BJ21)*$BH$8,0),)</f>
        <v>0</v>
      </c>
      <c r="BJ21" s="32"/>
      <c r="BK21" s="12"/>
      <c r="BL21" s="32">
        <f ca="1">IF(BK21&gt;0,ROUND((INDIRECT(ADDRESS(BK21,$BK$7,,,"ТаблицаСоответствия"))+BM21)*$BK$8,0),)</f>
        <v>0</v>
      </c>
      <c r="BM21" s="32"/>
      <c r="BN21" s="12"/>
      <c r="BO21" s="32">
        <f ca="1">IF(BN21&gt;0,ROUND((INDIRECT(ADDRESS(BN21,$BN$7,,,"ТаблицаСоответствия"))+BP21)*$BN$8,0),)</f>
        <v>0</v>
      </c>
      <c r="BP21" s="32"/>
      <c r="BQ21" s="12"/>
      <c r="BR21" s="9">
        <f ca="1">IF(BQ21&gt;0,ROUND((INDIRECT(ADDRESS(BQ21,$BQ$7,,,"ТаблицаСоответствия"))+BS21)*$BQ$8,0),)</f>
        <v>0</v>
      </c>
      <c r="BS21" s="32"/>
      <c r="BT21" s="12"/>
      <c r="BU21" s="32">
        <f ca="1">IF(BT21&gt;0,ROUND((INDIRECT(ADDRESS(BT21,$BT$7,,,"ТаблицаСоответствия"))+BV21)*$BT$8,0),)</f>
        <v>0</v>
      </c>
      <c r="BV21" s="32"/>
      <c r="BW21" s="325">
        <f ca="1">SUM(BU21,BO21,BR21,BL21,AT21,BI21,BF21,AZ21,AW21,BC21,P21,AQ21,AN21,D21,G21,J21,M21,AK21,S21,V21,Y21,AB21,AE21,AH21)</f>
        <v>6</v>
      </c>
      <c r="BX21" s="286" t="str">
        <f t="shared" ref="BX21" si="2">B21</f>
        <v>Лемпа Даниил - Втюрина Елизавета</v>
      </c>
      <c r="BY21" s="286"/>
      <c r="BZ21" s="286"/>
      <c r="CA21" s="102">
        <f t="shared" ca="1" si="0"/>
        <v>12</v>
      </c>
    </row>
    <row r="22" spans="1:79" ht="15.75" thickBot="1" x14ac:dyDescent="0.3">
      <c r="A22" s="30">
        <v>13</v>
      </c>
      <c r="B22" s="36" t="s">
        <v>141</v>
      </c>
      <c r="C22" s="149"/>
      <c r="D22" s="154">
        <f ca="1">IF(C22&gt;0,(INDIRECT(ADDRESS(C22,$C$7,,,"ТаблицаСоответствия"))+E22)*$C$8,)</f>
        <v>0</v>
      </c>
      <c r="E22" s="148"/>
      <c r="F22" s="149"/>
      <c r="G22" s="32">
        <f ca="1">IF(F22&gt;0,ROUND((INDIRECT(ADDRESS(F22,$F$7,,,"ТаблицаСоответствия"))+H22)*$F$8,0),)</f>
        <v>0</v>
      </c>
      <c r="H22" s="148"/>
      <c r="I22" s="149"/>
      <c r="J22" s="32">
        <f ca="1">IF(I22&gt;0,ROUND((INDIRECT(ADDRESS(I22,$I$7,,,"ТаблицаСоответствия"))+K22)*$I$8,0),)</f>
        <v>0</v>
      </c>
      <c r="K22" s="148"/>
      <c r="L22" s="149"/>
      <c r="M22" s="32">
        <f ca="1">IF(L22&gt;0,ROUND((INDIRECT(ADDRESS(L22,$L$7,,,"ТаблицаСоответствия"))+N22)*$L$8,0),)</f>
        <v>0</v>
      </c>
      <c r="N22" s="148"/>
      <c r="O22" s="149"/>
      <c r="P22" s="32">
        <f ca="1">IF(O22&gt;0,ROUND((INDIRECT(ADDRESS(O22,$O$7,,,"ТаблицаСоответствия"))+Q22)*$O$8,0),)</f>
        <v>0</v>
      </c>
      <c r="Q22" s="148"/>
      <c r="R22" s="149"/>
      <c r="S22" s="32">
        <f ca="1">IF(R22&gt;0,ROUND((INDIRECT(ADDRESS(R22,$R$7,,,"ТаблицаСоответствия"))+T22)*$R$8,0),)</f>
        <v>0</v>
      </c>
      <c r="T22" s="148"/>
      <c r="U22" s="149"/>
      <c r="V22" s="32">
        <f ca="1">IF(U22&gt;0,ROUND((INDIRECT(ADDRESS(U22,$U$7,,,"ТаблицаСоответствия"))+W22)*$U$8,0),)</f>
        <v>0</v>
      </c>
      <c r="W22" s="158"/>
      <c r="X22" s="149">
        <v>8</v>
      </c>
      <c r="Y22" s="32">
        <f ca="1">IF(X22&gt;0,ROUND((INDIRECT(ADDRESS(X22,$X$7,,,"ТаблицаСоответствия"))+Z22)*$X$8,0),)</f>
        <v>86</v>
      </c>
      <c r="Z22" s="148"/>
      <c r="AA22" s="149">
        <v>4</v>
      </c>
      <c r="AB22" s="32">
        <f ca="1">IF(AA22&gt;0,ROUND((INDIRECT(ADDRESS(AA22,$AA$7,,,"ТаблицаСоответствия"))+AC22)*$AA$8,0),)</f>
        <v>31</v>
      </c>
      <c r="AC22" s="148"/>
      <c r="AD22" s="78"/>
      <c r="AE22" s="32">
        <f ca="1">IF(AD22&gt;0,ROUND((INDIRECT(ADDRESS(AD22,$AD$7,,,"ТаблицаСоответствия"))+AF22)*$AD$8,0),)</f>
        <v>0</v>
      </c>
      <c r="AF22" s="158"/>
      <c r="AG22" s="12"/>
      <c r="AH22" s="32">
        <f ca="1">IF(AG22&gt;0,ROUND((INDIRECT(ADDRESS(AG22,$AG$7,,,"ТаблицаСоответствия"))+AI22)*$AG$8,0),)</f>
        <v>0</v>
      </c>
      <c r="AI22" s="32"/>
      <c r="AJ22" s="12"/>
      <c r="AK22" s="32">
        <f ca="1">IF(AJ22&gt;0,ROUND((INDIRECT(ADDRESS(AJ22,$AJ$7,,,"ТаблицаСоответствия"))+AL22)*$AJ$8,0),)</f>
        <v>0</v>
      </c>
      <c r="AL22" s="32"/>
      <c r="AM22" s="12"/>
      <c r="AN22" s="32">
        <f ca="1">IF(AM22&gt;0,ROUND((INDIRECT(ADDRESS(AM22,$AM$7,,,"ТаблицаСоответствия"))+AO22)*$AM$8,0),)</f>
        <v>0</v>
      </c>
      <c r="AO22" s="32"/>
      <c r="AP22" s="12"/>
      <c r="AQ22" s="32">
        <f ca="1">IF(AP22&gt;0,ROUND((INDIRECT(ADDRESS(AP22,$AP$7,,,"ТаблицаСоответствия"))+AR22)*$AP$8,0),)</f>
        <v>0</v>
      </c>
      <c r="AR22" s="32"/>
      <c r="AS22" s="12"/>
      <c r="AT22" s="32">
        <f ca="1">IF(AS22&gt;0,ROUND((INDIRECT(ADDRESS(AS22,$AS$7,,,"ТаблицаСоответствия"))+AU22)*$AS$8,0),)</f>
        <v>0</v>
      </c>
      <c r="AU22" s="32"/>
      <c r="AV22" s="12"/>
      <c r="AW22" s="9">
        <f ca="1">IF(AV22&gt;0,ROUND((INDIRECT(ADDRESS(AV22,$AV$7,,,"ТаблицаСоответствия"))+AX22)*$AV$8,0),)</f>
        <v>0</v>
      </c>
      <c r="AX22" s="32"/>
      <c r="AY22" s="12"/>
      <c r="AZ22" s="9">
        <f ca="1">IF(AY22&gt;0,ROUND((INDIRECT(ADDRESS(AY22,$AY$7,,,"ТаблицаСоответствия"))+BA22)*$AY$8,0),)</f>
        <v>0</v>
      </c>
      <c r="BA22" s="32"/>
      <c r="BB22" s="12"/>
      <c r="BC22" s="32">
        <f ca="1">IF(BB22&gt;0,ROUND((INDIRECT(ADDRESS(BB22,$BB$7,,,"ТаблицаСоответствия"))+BD22)*$BB$8,0),)</f>
        <v>0</v>
      </c>
      <c r="BD22" s="32"/>
      <c r="BE22" s="12"/>
      <c r="BF22" s="9">
        <f ca="1">IF(BE22&gt;0,ROUND((INDIRECT(ADDRESS(BE22,$BE$7,,,"ТаблицаСоответствия"))+BG22)*$BE$8,0),)</f>
        <v>0</v>
      </c>
      <c r="BG22" s="32"/>
      <c r="BH22" s="12"/>
      <c r="BI22" s="9">
        <f ca="1">IF(BH22&gt;0,ROUND((INDIRECT(ADDRESS(BH22,$BH$7,,,"ТаблицаСоответствия"))+BJ22)*$BH$8,0),)</f>
        <v>0</v>
      </c>
      <c r="BJ22" s="32"/>
      <c r="BK22" s="12"/>
      <c r="BL22" s="32">
        <f ca="1">IF(BK22&gt;0,ROUND((INDIRECT(ADDRESS(BK22,$BK$7,,,"ТаблицаСоответствия"))+BM22)*$BK$8,0),)</f>
        <v>0</v>
      </c>
      <c r="BM22" s="32"/>
      <c r="BN22" s="12"/>
      <c r="BO22" s="32">
        <f ca="1">IF(BN22&gt;0,ROUND((INDIRECT(ADDRESS(BN22,$BN$7,,,"ТаблицаСоответствия"))+BP22)*$BN$8,0),)</f>
        <v>0</v>
      </c>
      <c r="BP22" s="32"/>
      <c r="BQ22" s="12"/>
      <c r="BR22" s="9">
        <f ca="1">IF(BQ22&gt;0,ROUND((INDIRECT(ADDRESS(BQ22,$BQ$7,,,"ТаблицаСоответствия"))+BS22)*$BQ$8,0),)</f>
        <v>0</v>
      </c>
      <c r="BS22" s="32"/>
      <c r="BT22" s="12"/>
      <c r="BU22" s="32">
        <f ca="1">IF(BT22&gt;0,ROUND((INDIRECT(ADDRESS(BT22,$BT$7,,,"ТаблицаСоответствия"))+BV22)*$BT$8,0),)</f>
        <v>0</v>
      </c>
      <c r="BV22" s="32"/>
      <c r="BW22" s="325">
        <v>0</v>
      </c>
      <c r="BX22" s="286" t="str">
        <f t="shared" ref="BX22" si="3">B22</f>
        <v>Пашкин Артем - Вирронен Юлия (РАСПАЛАСЬ!)</v>
      </c>
      <c r="BY22" s="286"/>
      <c r="BZ22" s="286"/>
      <c r="CA22" s="102">
        <f t="shared" si="0"/>
        <v>0</v>
      </c>
    </row>
    <row r="23" spans="1:79" ht="15.75" thickBot="1" x14ac:dyDescent="0.3">
      <c r="A23" s="30">
        <v>14</v>
      </c>
      <c r="B23" s="36" t="s">
        <v>34</v>
      </c>
      <c r="C23" s="149"/>
      <c r="D23" s="154">
        <f ca="1">IF(C23&gt;0,(INDIRECT(ADDRESS(C23,$C$7,,,"ТаблицаСоответствия"))+E23)*$C$8,)</f>
        <v>0</v>
      </c>
      <c r="E23" s="148"/>
      <c r="F23" s="149"/>
      <c r="G23" s="32">
        <f ca="1">IF(F23&gt;0,ROUND((INDIRECT(ADDRESS(F23,$F$7,,,"ТаблицаСоответствия"))+H23)*$F$8,0),)</f>
        <v>0</v>
      </c>
      <c r="H23" s="148"/>
      <c r="I23" s="149"/>
      <c r="J23" s="32">
        <f ca="1">IF(I23&gt;0,ROUND((INDIRECT(ADDRESS(I23,$I$7,,,"ТаблицаСоответствия"))+K23)*$I$8,0),)</f>
        <v>0</v>
      </c>
      <c r="K23" s="148"/>
      <c r="L23" s="149"/>
      <c r="M23" s="32">
        <f ca="1">IF(L23&gt;0,ROUND((INDIRECT(ADDRESS(L23,$L$7,,,"ТаблицаСоответствия"))+N23)*$L$8,0),)</f>
        <v>0</v>
      </c>
      <c r="N23" s="148"/>
      <c r="O23" s="149"/>
      <c r="P23" s="32">
        <f ca="1">IF(O23&gt;0,ROUND((INDIRECT(ADDRESS(O23,$O$7,,,"ТаблицаСоответствия"))+Q23)*$O$8,0),)</f>
        <v>0</v>
      </c>
      <c r="Q23" s="148"/>
      <c r="R23" s="149"/>
      <c r="S23" s="32">
        <f ca="1">IF(R23&gt;0,ROUND((INDIRECT(ADDRESS(R23,$R$7,,,"ТаблицаСоответствия"))+T23)*$R$8,0),)</f>
        <v>0</v>
      </c>
      <c r="T23" s="148"/>
      <c r="U23" s="149"/>
      <c r="V23" s="32">
        <f ca="1">IF(U23&gt;0,ROUND((INDIRECT(ADDRESS(U23,$U$7,,,"ТаблицаСоответствия"))+W23)*$U$8,0),)</f>
        <v>0</v>
      </c>
      <c r="W23" s="158"/>
      <c r="X23" s="149"/>
      <c r="Y23" s="32">
        <f ca="1">IF(X23&gt;0,ROUND((INDIRECT(ADDRESS(X23,$X$7,,,"ТаблицаСоответствия"))+Z23)*$X$8,0),)</f>
        <v>0</v>
      </c>
      <c r="Z23" s="148"/>
      <c r="AA23" s="149"/>
      <c r="AB23" s="32">
        <f ca="1">IF(AA23&gt;0,ROUND((INDIRECT(ADDRESS(AA23,$AA$7,,,"ТаблицаСоответствия"))+AC23)*$AA$8,0),)</f>
        <v>0</v>
      </c>
      <c r="AC23" s="148"/>
      <c r="AD23" s="78">
        <v>1</v>
      </c>
      <c r="AE23" s="32">
        <f ca="1">IF(AD23&gt;0,ROUND((INDIRECT(ADDRESS(AD23,$AD$7,,,"ТаблицаСоответствия"))+AF23)*$AD$8,0),)</f>
        <v>41</v>
      </c>
      <c r="AF23" s="158"/>
      <c r="AG23" s="12"/>
      <c r="AH23" s="32">
        <f ca="1">IF(AG23&gt;0,ROUND((INDIRECT(ADDRESS(AG23,$AG$7,,,"ТаблицаСоответствия"))+AI23)*$AG$8,0),)</f>
        <v>0</v>
      </c>
      <c r="AI23" s="32"/>
      <c r="AJ23" s="12"/>
      <c r="AK23" s="32">
        <f ca="1">IF(AJ23&gt;0,ROUND((INDIRECT(ADDRESS(AJ23,$AJ$7,,,"ТаблицаСоответствия"))+AL23)*$AJ$8,0),)</f>
        <v>0</v>
      </c>
      <c r="AL23" s="32"/>
      <c r="AM23" s="12"/>
      <c r="AN23" s="32">
        <f ca="1">IF(AM23&gt;0,ROUND((INDIRECT(ADDRESS(AM23,$AM$7,,,"ТаблицаСоответствия"))+AO23)*$AM$8,0),)</f>
        <v>0</v>
      </c>
      <c r="AO23" s="32"/>
      <c r="AP23" s="12"/>
      <c r="AQ23" s="32">
        <f ca="1">IF(AP23&gt;0,ROUND((INDIRECT(ADDRESS(AP23,$AP$7,,,"ТаблицаСоответствия"))+AR23)*$AP$8,0),)</f>
        <v>0</v>
      </c>
      <c r="AR23" s="32"/>
      <c r="AS23" s="12"/>
      <c r="AT23" s="32">
        <f ca="1">IF(AS23&gt;0,ROUND((INDIRECT(ADDRESS(AS23,$AS$7,,,"ТаблицаСоответствия"))+AU23)*$AS$8,0),)</f>
        <v>0</v>
      </c>
      <c r="AU23" s="32"/>
      <c r="AV23" s="12"/>
      <c r="AW23" s="9">
        <f ca="1">IF(AV23&gt;0,ROUND((INDIRECT(ADDRESS(AV23,$AV$7,,,"ТаблицаСоответствия"))+AX23)*$AV$8,0),)</f>
        <v>0</v>
      </c>
      <c r="AX23" s="32"/>
      <c r="AY23" s="12"/>
      <c r="AZ23" s="9">
        <f ca="1">IF(AY23&gt;0,ROUND((INDIRECT(ADDRESS(AY23,$AY$7,,,"ТаблицаСоответствия"))+BA23)*$AY$8,0),)</f>
        <v>0</v>
      </c>
      <c r="BA23" s="32"/>
      <c r="BB23" s="12"/>
      <c r="BC23" s="32">
        <f ca="1">IF(BB23&gt;0,ROUND((INDIRECT(ADDRESS(BB23,$BB$7,,,"ТаблицаСоответствия"))+BD23)*$BB$8,0),)</f>
        <v>0</v>
      </c>
      <c r="BD23" s="32"/>
      <c r="BE23" s="12"/>
      <c r="BF23" s="9">
        <f ca="1">IF(BE23&gt;0,ROUND((INDIRECT(ADDRESS(BE23,$BE$7,,,"ТаблицаСоответствия"))+BG23)*$BE$8,0),)</f>
        <v>0</v>
      </c>
      <c r="BG23" s="32"/>
      <c r="BH23" s="12"/>
      <c r="BI23" s="9">
        <f ca="1">IF(BH23&gt;0,ROUND((INDIRECT(ADDRESS(BH23,$BH$7,,,"ТаблицаСоответствия"))+BJ23)*$BH$8,0),)</f>
        <v>0</v>
      </c>
      <c r="BJ23" s="32"/>
      <c r="BK23" s="12"/>
      <c r="BL23" s="32">
        <f ca="1">IF(BK23&gt;0,ROUND((INDIRECT(ADDRESS(BK23,$BK$7,,,"ТаблицаСоответствия"))+BM23)*$BK$8,0),)</f>
        <v>0</v>
      </c>
      <c r="BM23" s="32"/>
      <c r="BN23" s="12"/>
      <c r="BO23" s="32">
        <f ca="1">IF(BN23&gt;0,ROUND((INDIRECT(ADDRESS(BN23,$BN$7,,,"ТаблицаСоответствия"))+BP23)*$BN$8,0),)</f>
        <v>0</v>
      </c>
      <c r="BP23" s="32"/>
      <c r="BQ23" s="12"/>
      <c r="BR23" s="9">
        <f ca="1">IF(BQ23&gt;0,ROUND((INDIRECT(ADDRESS(BQ23,$BQ$7,,,"ТаблицаСоответствия"))+BS23)*$BQ$8,0),)</f>
        <v>0</v>
      </c>
      <c r="BS23" s="32"/>
      <c r="BT23" s="12"/>
      <c r="BU23" s="32">
        <f ca="1">IF(BT23&gt;0,ROUND((INDIRECT(ADDRESS(BT23,$BT$7,,,"ТаблицаСоответствия"))+BV23)*$BT$8,0),)</f>
        <v>0</v>
      </c>
      <c r="BV23" s="32"/>
      <c r="BW23" s="325">
        <v>0</v>
      </c>
      <c r="BX23" s="286" t="str">
        <f t="shared" ref="BX23" si="4">B23</f>
        <v>Никулин Александр - Сулейманова Алина</v>
      </c>
      <c r="BY23" s="286"/>
      <c r="BZ23" s="286"/>
      <c r="CA23" s="102">
        <f t="shared" ref="CA23" si="5">IF(BW23&gt;0,RANK(BW23,$BW$10:$BW$22),0)</f>
        <v>0</v>
      </c>
    </row>
    <row r="24" spans="1:79" ht="15.75" thickBot="1" x14ac:dyDescent="0.3">
      <c r="A24" s="30">
        <v>15</v>
      </c>
      <c r="B24" s="145" t="s">
        <v>28</v>
      </c>
      <c r="C24" s="149"/>
      <c r="D24" s="154">
        <f ca="1">IF(C24&gt;0,(INDIRECT(ADDRESS(C24,$C$7,,,"ТаблицаСоответствия"))+E24)*$C$8,)</f>
        <v>0</v>
      </c>
      <c r="E24" s="148"/>
      <c r="F24" s="149"/>
      <c r="G24" s="32">
        <f ca="1">IF(F24&gt;0,ROUND((INDIRECT(ADDRESS(F24,$F$7,,,"ТаблицаСоответствия"))+H24)*$F$8,0),)</f>
        <v>0</v>
      </c>
      <c r="H24" s="148"/>
      <c r="I24" s="149"/>
      <c r="J24" s="32">
        <f ca="1">IF(I24&gt;0,ROUND((INDIRECT(ADDRESS(I24,$I$7,,,"ТаблицаСоответствия"))+K24)*$I$8,0),)</f>
        <v>0</v>
      </c>
      <c r="K24" s="148"/>
      <c r="L24" s="149"/>
      <c r="M24" s="32">
        <f ca="1">IF(L24&gt;0,ROUND((INDIRECT(ADDRESS(L24,$L$7,,,"ТаблицаСоответствия"))+N24)*$L$8,0),)</f>
        <v>0</v>
      </c>
      <c r="N24" s="148"/>
      <c r="O24" s="149"/>
      <c r="P24" s="32">
        <f ca="1">IF(O24&gt;0,ROUND((INDIRECT(ADDRESS(O24,$O$7,,,"ТаблицаСоответствия"))+Q24)*$O$8,0),)</f>
        <v>0</v>
      </c>
      <c r="Q24" s="148"/>
      <c r="R24" s="149"/>
      <c r="S24" s="32">
        <f ca="1">IF(R24&gt;0,ROUND((INDIRECT(ADDRESS(R24,$R$7,,,"ТаблицаСоответствия"))+T24)*$R$8,0),)</f>
        <v>0</v>
      </c>
      <c r="T24" s="148"/>
      <c r="U24" s="149"/>
      <c r="V24" s="32">
        <f ca="1">IF(U24&gt;0,ROUND((INDIRECT(ADDRESS(U24,$U$7,,,"ТаблицаСоответствия"))+W24)*$U$8,0),)</f>
        <v>0</v>
      </c>
      <c r="W24" s="158"/>
      <c r="X24" s="149"/>
      <c r="Y24" s="32">
        <f ca="1">IF(X24&gt;0,ROUND((INDIRECT(ADDRESS(X24,$X$7,,,"ТаблицаСоответствия"))+Z24)*$X$8,0),)</f>
        <v>0</v>
      </c>
      <c r="Z24" s="148"/>
      <c r="AA24" s="149"/>
      <c r="AB24" s="32">
        <f ca="1">IF(AA24&gt;0,ROUND((INDIRECT(ADDRESS(AA24,$AA$7,,,"ТаблицаСоответствия"))+AC24)*$AA$8,0),)</f>
        <v>0</v>
      </c>
      <c r="AC24" s="148"/>
      <c r="AD24" s="78">
        <v>6</v>
      </c>
      <c r="AE24" s="32">
        <f ca="1">IF(AD24&gt;0,ROUND((INDIRECT(ADDRESS(AD24,$AD$7,,,"ТаблицаСоответствия"))+AF24)*$AD$8,0),)</f>
        <v>17</v>
      </c>
      <c r="AF24" s="158"/>
      <c r="AG24" s="12"/>
      <c r="AH24" s="32">
        <f ca="1">IF(AG24&gt;0,ROUND((INDIRECT(ADDRESS(AG24,$AG$7,,,"ТаблицаСоответствия"))+AI24)*$AG$8,0),)</f>
        <v>0</v>
      </c>
      <c r="AI24" s="32"/>
      <c r="AJ24" s="12"/>
      <c r="AK24" s="32">
        <f ca="1">IF(AJ24&gt;0,ROUND((INDIRECT(ADDRESS(AJ24,$AJ$7,,,"ТаблицаСоответствия"))+AL24)*$AJ$8,0),)</f>
        <v>0</v>
      </c>
      <c r="AL24" s="32"/>
      <c r="AM24" s="12"/>
      <c r="AN24" s="32">
        <f ca="1">IF(AM24&gt;0,ROUND((INDIRECT(ADDRESS(AM24,$AM$7,,,"ТаблицаСоответствия"))+AO24)*$AM$8,0),)</f>
        <v>0</v>
      </c>
      <c r="AO24" s="32"/>
      <c r="AP24" s="12"/>
      <c r="AQ24" s="32">
        <f ca="1">IF(AP24&gt;0,ROUND((INDIRECT(ADDRESS(AP24,$AP$7,,,"ТаблицаСоответствия"))+AR24)*$AP$8,0),)</f>
        <v>0</v>
      </c>
      <c r="AR24" s="32"/>
      <c r="AS24" s="12"/>
      <c r="AT24" s="32">
        <f ca="1">IF(AS24&gt;0,ROUND((INDIRECT(ADDRESS(AS24,$AS$7,,,"ТаблицаСоответствия"))+AU24)*$AS$8,0),)</f>
        <v>0</v>
      </c>
      <c r="AU24" s="32"/>
      <c r="AV24" s="12"/>
      <c r="AW24" s="9">
        <f ca="1">IF(AV24&gt;0,ROUND((INDIRECT(ADDRESS(AV24,$AV$7,,,"ТаблицаСоответствия"))+AX24)*$AV$8,0),)</f>
        <v>0</v>
      </c>
      <c r="AX24" s="32"/>
      <c r="AY24" s="12"/>
      <c r="AZ24" s="9">
        <f ca="1">IF(AY24&gt;0,ROUND((INDIRECT(ADDRESS(AY24,$AY$7,,,"ТаблицаСоответствия"))+BA24)*$AY$8,0),)</f>
        <v>0</v>
      </c>
      <c r="BA24" s="32"/>
      <c r="BB24" s="12"/>
      <c r="BC24" s="32">
        <f ca="1">IF(BB24&gt;0,ROUND((INDIRECT(ADDRESS(BB24,$BB$7,,,"ТаблицаСоответствия"))+BD24)*$BB$8,0),)</f>
        <v>0</v>
      </c>
      <c r="BD24" s="32"/>
      <c r="BE24" s="12"/>
      <c r="BF24" s="9">
        <f ca="1">IF(BE24&gt;0,ROUND((INDIRECT(ADDRESS(BE24,$BE$7,,,"ТаблицаСоответствия"))+BG24)*$BE$8,0),)</f>
        <v>0</v>
      </c>
      <c r="BG24" s="32"/>
      <c r="BH24" s="12"/>
      <c r="BI24" s="9">
        <f ca="1">IF(BH24&gt;0,ROUND((INDIRECT(ADDRESS(BH24,$BH$7,,,"ТаблицаСоответствия"))+BJ24)*$BH$8,0),)</f>
        <v>0</v>
      </c>
      <c r="BJ24" s="32"/>
      <c r="BK24" s="12"/>
      <c r="BL24" s="32">
        <f ca="1">IF(BK24&gt;0,ROUND((INDIRECT(ADDRESS(BK24,$BK$7,,,"ТаблицаСоответствия"))+BM24)*$BK$8,0),)</f>
        <v>0</v>
      </c>
      <c r="BM24" s="32"/>
      <c r="BN24" s="12"/>
      <c r="BO24" s="32">
        <f ca="1">IF(BN24&gt;0,ROUND((INDIRECT(ADDRESS(BN24,$BN$7,,,"ТаблицаСоответствия"))+BP24)*$BN$8,0),)</f>
        <v>0</v>
      </c>
      <c r="BP24" s="32"/>
      <c r="BQ24" s="12"/>
      <c r="BR24" s="9">
        <f ca="1">IF(BQ24&gt;0,ROUND((INDIRECT(ADDRESS(BQ24,$BQ$7,,,"ТаблицаСоответствия"))+BS24)*$BQ$8,0),)</f>
        <v>0</v>
      </c>
      <c r="BS24" s="32"/>
      <c r="BT24" s="12"/>
      <c r="BU24" s="32">
        <f ca="1">IF(BT24&gt;0,ROUND((INDIRECT(ADDRESS(BT24,$BT$7,,,"ТаблицаСоответствия"))+BV24)*$BT$8,0),)</f>
        <v>0</v>
      </c>
      <c r="BV24" s="32"/>
      <c r="BW24" s="325">
        <v>0</v>
      </c>
      <c r="BX24" s="286" t="str">
        <f t="shared" ref="BX24:BX25" si="6">B24</f>
        <v>Нуртазин Амир - Терентьева Виктория</v>
      </c>
      <c r="BY24" s="286"/>
      <c r="BZ24" s="286"/>
      <c r="CA24" s="102">
        <f t="shared" ref="CA24:CA25" si="7">IF(BW24&gt;0,RANK(BW24,$BW$10:$BW$22),0)</f>
        <v>0</v>
      </c>
    </row>
    <row r="25" spans="1:79" ht="15.75" thickBot="1" x14ac:dyDescent="0.3">
      <c r="A25" s="30">
        <v>16</v>
      </c>
      <c r="B25" s="144" t="s">
        <v>158</v>
      </c>
      <c r="C25" s="149"/>
      <c r="D25" s="154">
        <f ca="1">IF(C25&gt;0,(INDIRECT(ADDRESS(C25,$C$7,,,"ТаблицаСоответствия"))+E25)*$C$8,)</f>
        <v>0</v>
      </c>
      <c r="E25" s="148"/>
      <c r="F25" s="149"/>
      <c r="G25" s="32">
        <f ca="1">IF(F25&gt;0,ROUND((INDIRECT(ADDRESS(F25,$F$7,,,"ТаблицаСоответствия"))+H25)*$F$8,0),)</f>
        <v>0</v>
      </c>
      <c r="H25" s="148"/>
      <c r="I25" s="149"/>
      <c r="J25" s="32">
        <f ca="1">IF(I25&gt;0,ROUND((INDIRECT(ADDRESS(I25,$I$7,,,"ТаблицаСоответствия"))+K25)*$I$8,0),)</f>
        <v>0</v>
      </c>
      <c r="K25" s="148"/>
      <c r="L25" s="149"/>
      <c r="M25" s="32">
        <f ca="1">IF(L25&gt;0,ROUND((INDIRECT(ADDRESS(L25,$L$7,,,"ТаблицаСоответствия"))+N25)*$L$8,0),)</f>
        <v>0</v>
      </c>
      <c r="N25" s="148"/>
      <c r="O25" s="149"/>
      <c r="P25" s="32">
        <f ca="1">IF(O25&gt;0,ROUND((INDIRECT(ADDRESS(O25,$O$7,,,"ТаблицаСоответствия"))+Q25)*$O$8,0),)</f>
        <v>0</v>
      </c>
      <c r="Q25" s="148"/>
      <c r="R25" s="149"/>
      <c r="S25" s="32">
        <f ca="1">IF(R25&gt;0,ROUND((INDIRECT(ADDRESS(R25,$R$7,,,"ТаблицаСоответствия"))+T25)*$R$8,0),)</f>
        <v>0</v>
      </c>
      <c r="T25" s="148"/>
      <c r="U25" s="149"/>
      <c r="V25" s="32">
        <f ca="1">IF(U25&gt;0,ROUND((INDIRECT(ADDRESS(U25,$U$7,,,"ТаблицаСоответствия"))+W25)*$U$8,0),)</f>
        <v>0</v>
      </c>
      <c r="W25" s="158"/>
      <c r="X25" s="149"/>
      <c r="Y25" s="32">
        <f ca="1">IF(X25&gt;0,ROUND((INDIRECT(ADDRESS(X25,$X$7,,,"ТаблицаСоответствия"))+Z25)*$X$8,0),)</f>
        <v>0</v>
      </c>
      <c r="Z25" s="148"/>
      <c r="AA25" s="149"/>
      <c r="AB25" s="32">
        <f ca="1">IF(AA25&gt;0,ROUND((INDIRECT(ADDRESS(AA25,$AA$7,,,"ТаблицаСоответствия"))+AC25)*$AA$8,0),)</f>
        <v>0</v>
      </c>
      <c r="AC25" s="148"/>
      <c r="AD25" s="78">
        <v>7</v>
      </c>
      <c r="AE25" s="32">
        <f ca="1">IF(AD25&gt;0,ROUND((INDIRECT(ADDRESS(AD25,$AD$7,,,"ТаблицаСоответствия"))+AF25)*$AD$8,0),)</f>
        <v>14</v>
      </c>
      <c r="AF25" s="158"/>
      <c r="AG25" s="12"/>
      <c r="AH25" s="32">
        <f ca="1">IF(AG25&gt;0,ROUND((INDIRECT(ADDRESS(AG25,$AG$7,,,"ТаблицаСоответствия"))+AI25)*$AG$8,0),)</f>
        <v>0</v>
      </c>
      <c r="AI25" s="32"/>
      <c r="AJ25" s="12"/>
      <c r="AK25" s="32">
        <f ca="1">IF(AJ25&gt;0,ROUND((INDIRECT(ADDRESS(AJ25,$AJ$7,,,"ТаблицаСоответствия"))+AL25)*$AJ$8,0),)</f>
        <v>0</v>
      </c>
      <c r="AL25" s="32"/>
      <c r="AM25" s="12"/>
      <c r="AN25" s="32">
        <f ca="1">IF(AM25&gt;0,ROUND((INDIRECT(ADDRESS(AM25,$AM$7,,,"ТаблицаСоответствия"))+AO25)*$AM$8,0),)</f>
        <v>0</v>
      </c>
      <c r="AO25" s="32"/>
      <c r="AP25" s="12"/>
      <c r="AQ25" s="32">
        <f ca="1">IF(AP25&gt;0,ROUND((INDIRECT(ADDRESS(AP25,$AP$7,,,"ТаблицаСоответствия"))+AR25)*$AP$8,0),)</f>
        <v>0</v>
      </c>
      <c r="AR25" s="32"/>
      <c r="AS25" s="12"/>
      <c r="AT25" s="32">
        <f ca="1">IF(AS25&gt;0,ROUND((INDIRECT(ADDRESS(AS25,$AS$7,,,"ТаблицаСоответствия"))+AU25)*$AS$8,0),)</f>
        <v>0</v>
      </c>
      <c r="AU25" s="32"/>
      <c r="AV25" s="12"/>
      <c r="AW25" s="9">
        <f ca="1">IF(AV25&gt;0,ROUND((INDIRECT(ADDRESS(AV25,$AV$7,,,"ТаблицаСоответствия"))+AX25)*$AV$8,0),)</f>
        <v>0</v>
      </c>
      <c r="AX25" s="32"/>
      <c r="AY25" s="12"/>
      <c r="AZ25" s="9">
        <f ca="1">IF(AY25&gt;0,ROUND((INDIRECT(ADDRESS(AY25,$AY$7,,,"ТаблицаСоответствия"))+BA25)*$AY$8,0),)</f>
        <v>0</v>
      </c>
      <c r="BA25" s="32"/>
      <c r="BB25" s="12"/>
      <c r="BC25" s="32">
        <f ca="1">IF(BB25&gt;0,ROUND((INDIRECT(ADDRESS(BB25,$BB$7,,,"ТаблицаСоответствия"))+BD25)*$BB$8,0),)</f>
        <v>0</v>
      </c>
      <c r="BD25" s="32"/>
      <c r="BE25" s="12"/>
      <c r="BF25" s="9">
        <f ca="1">IF(BE25&gt;0,ROUND((INDIRECT(ADDRESS(BE25,$BE$7,,,"ТаблицаСоответствия"))+BG25)*$BE$8,0),)</f>
        <v>0</v>
      </c>
      <c r="BG25" s="32"/>
      <c r="BH25" s="12"/>
      <c r="BI25" s="9">
        <f ca="1">IF(BH25&gt;0,ROUND((INDIRECT(ADDRESS(BH25,$BH$7,,,"ТаблицаСоответствия"))+BJ25)*$BH$8,0),)</f>
        <v>0</v>
      </c>
      <c r="BJ25" s="32"/>
      <c r="BK25" s="12"/>
      <c r="BL25" s="32">
        <f ca="1">IF(BK25&gt;0,ROUND((INDIRECT(ADDRESS(BK25,$BK$7,,,"ТаблицаСоответствия"))+BM25)*$BK$8,0),)</f>
        <v>0</v>
      </c>
      <c r="BM25" s="32"/>
      <c r="BN25" s="12"/>
      <c r="BO25" s="32">
        <f ca="1">IF(BN25&gt;0,ROUND((INDIRECT(ADDRESS(BN25,$BN$7,,,"ТаблицаСоответствия"))+BP25)*$BN$8,0),)</f>
        <v>0</v>
      </c>
      <c r="BP25" s="32"/>
      <c r="BQ25" s="12"/>
      <c r="BR25" s="9">
        <f ca="1">IF(BQ25&gt;0,ROUND((INDIRECT(ADDRESS(BQ25,$BQ$7,,,"ТаблицаСоответствия"))+BS25)*$BQ$8,0),)</f>
        <v>0</v>
      </c>
      <c r="BS25" s="32"/>
      <c r="BT25" s="12"/>
      <c r="BU25" s="32">
        <f ca="1">IF(BT25&gt;0,ROUND((INDIRECT(ADDRESS(BT25,$BT$7,,,"ТаблицаСоответствия"))+BV25)*$BT$8,0),)</f>
        <v>0</v>
      </c>
      <c r="BV25" s="32"/>
      <c r="BW25" s="325">
        <v>0</v>
      </c>
      <c r="BX25" s="286" t="str">
        <f t="shared" si="6"/>
        <v>Гутман Лев - Требушенко Елизавета</v>
      </c>
      <c r="BY25" s="286"/>
      <c r="BZ25" s="286"/>
      <c r="CA25" s="102">
        <f t="shared" si="7"/>
        <v>0</v>
      </c>
    </row>
    <row r="26" spans="1:79" ht="15.75" thickBot="1" x14ac:dyDescent="0.3">
      <c r="A26" s="30">
        <v>17</v>
      </c>
      <c r="B26" s="145" t="s">
        <v>159</v>
      </c>
      <c r="C26" s="149"/>
      <c r="D26" s="154">
        <f ca="1">IF(C26&gt;0,(INDIRECT(ADDRESS(C26,$C$7,,,"ТаблицаСоответствия"))+E26)*$C$8,)</f>
        <v>0</v>
      </c>
      <c r="E26" s="148"/>
      <c r="F26" s="149"/>
      <c r="G26" s="32">
        <f ca="1">IF(F26&gt;0,ROUND((INDIRECT(ADDRESS(F26,$F$7,,,"ТаблицаСоответствия"))+H26)*$F$8,0),)</f>
        <v>0</v>
      </c>
      <c r="H26" s="148"/>
      <c r="I26" s="149"/>
      <c r="J26" s="32">
        <f ca="1">IF(I26&gt;0,ROUND((INDIRECT(ADDRESS(I26,$I$7,,,"ТаблицаСоответствия"))+K26)*$I$8,0),)</f>
        <v>0</v>
      </c>
      <c r="K26" s="148"/>
      <c r="L26" s="149"/>
      <c r="M26" s="32">
        <f ca="1">IF(L26&gt;0,ROUND((INDIRECT(ADDRESS(L26,$L$7,,,"ТаблицаСоответствия"))+N26)*$L$8,0),)</f>
        <v>0</v>
      </c>
      <c r="N26" s="148"/>
      <c r="O26" s="149"/>
      <c r="P26" s="32">
        <f ca="1">IF(O26&gt;0,ROUND((INDIRECT(ADDRESS(O26,$O$7,,,"ТаблицаСоответствия"))+Q26)*$O$8,0),)</f>
        <v>0</v>
      </c>
      <c r="Q26" s="148"/>
      <c r="R26" s="149"/>
      <c r="S26" s="32">
        <f ca="1">IF(R26&gt;0,ROUND((INDIRECT(ADDRESS(R26,$R$7,,,"ТаблицаСоответствия"))+T26)*$R$8,0),)</f>
        <v>0</v>
      </c>
      <c r="T26" s="148"/>
      <c r="U26" s="149"/>
      <c r="V26" s="32">
        <f ca="1">IF(U26&gt;0,ROUND((INDIRECT(ADDRESS(U26,$U$7,,,"ТаблицаСоответствия"))+W26)*$U$8,0),)</f>
        <v>0</v>
      </c>
      <c r="W26" s="158"/>
      <c r="X26" s="149"/>
      <c r="Y26" s="32">
        <f ca="1">IF(X26&gt;0,ROUND((INDIRECT(ADDRESS(X26,$X$7,,,"ТаблицаСоответствия"))+Z26)*$X$8,0),)</f>
        <v>0</v>
      </c>
      <c r="Z26" s="148"/>
      <c r="AA26" s="149"/>
      <c r="AB26" s="32">
        <f ca="1">IF(AA26&gt;0,ROUND((INDIRECT(ADDRESS(AA26,$AA$7,,,"ТаблицаСоответствия"))+AC26)*$AA$8,0),)</f>
        <v>0</v>
      </c>
      <c r="AC26" s="148"/>
      <c r="AD26" s="78">
        <v>8</v>
      </c>
      <c r="AE26" s="32">
        <f ca="1">IF(AD26&gt;0,ROUND((INDIRECT(ADDRESS(AD26,$AD$7,,,"ТаблицаСоответствия"))+AF26)*$AD$8,0),)</f>
        <v>12</v>
      </c>
      <c r="AF26" s="158"/>
      <c r="AG26" s="12"/>
      <c r="AH26" s="32">
        <f ca="1">IF(AG26&gt;0,ROUND((INDIRECT(ADDRESS(AG26,$AG$7,,,"ТаблицаСоответствия"))+AI26)*$AG$8,0),)</f>
        <v>0</v>
      </c>
      <c r="AI26" s="32"/>
      <c r="AJ26" s="12"/>
      <c r="AK26" s="32">
        <f ca="1">IF(AJ26&gt;0,ROUND((INDIRECT(ADDRESS(AJ26,$AJ$7,,,"ТаблицаСоответствия"))+AL26)*$AJ$8,0),)</f>
        <v>0</v>
      </c>
      <c r="AL26" s="32"/>
      <c r="AM26" s="12"/>
      <c r="AN26" s="32">
        <f ca="1">IF(AM26&gt;0,ROUND((INDIRECT(ADDRESS(AM26,$AM$7,,,"ТаблицаСоответствия"))+AO26)*$AM$8,0),)</f>
        <v>0</v>
      </c>
      <c r="AO26" s="32"/>
      <c r="AP26" s="12"/>
      <c r="AQ26" s="32">
        <f ca="1">IF(AP26&gt;0,ROUND((INDIRECT(ADDRESS(AP26,$AP$7,,,"ТаблицаСоответствия"))+AR26)*$AP$8,0),)</f>
        <v>0</v>
      </c>
      <c r="AR26" s="32"/>
      <c r="AS26" s="12"/>
      <c r="AT26" s="32">
        <f ca="1">IF(AS26&gt;0,ROUND((INDIRECT(ADDRESS(AS26,$AS$7,,,"ТаблицаСоответствия"))+AU26)*$AS$8,0),)</f>
        <v>0</v>
      </c>
      <c r="AU26" s="32"/>
      <c r="AV26" s="12"/>
      <c r="AW26" s="9">
        <f ca="1">IF(AV26&gt;0,ROUND((INDIRECT(ADDRESS(AV26,$AV$7,,,"ТаблицаСоответствия"))+AX26)*$AV$8,0),)</f>
        <v>0</v>
      </c>
      <c r="AX26" s="32"/>
      <c r="AY26" s="12"/>
      <c r="AZ26" s="9">
        <f ca="1">IF(AY26&gt;0,ROUND((INDIRECT(ADDRESS(AY26,$AY$7,,,"ТаблицаСоответствия"))+BA26)*$AY$8,0),)</f>
        <v>0</v>
      </c>
      <c r="BA26" s="32"/>
      <c r="BB26" s="12"/>
      <c r="BC26" s="32">
        <f ca="1">IF(BB26&gt;0,ROUND((INDIRECT(ADDRESS(BB26,$BB$7,,,"ТаблицаСоответствия"))+BD26)*$BB$8,0),)</f>
        <v>0</v>
      </c>
      <c r="BD26" s="32"/>
      <c r="BE26" s="12"/>
      <c r="BF26" s="9">
        <f ca="1">IF(BE26&gt;0,ROUND((INDIRECT(ADDRESS(BE26,$BE$7,,,"ТаблицаСоответствия"))+BG26)*$BE$8,0),)</f>
        <v>0</v>
      </c>
      <c r="BG26" s="32"/>
      <c r="BH26" s="12"/>
      <c r="BI26" s="9">
        <f ca="1">IF(BH26&gt;0,ROUND((INDIRECT(ADDRESS(BH26,$BH$7,,,"ТаблицаСоответствия"))+BJ26)*$BH$8,0),)</f>
        <v>0</v>
      </c>
      <c r="BJ26" s="32"/>
      <c r="BK26" s="12"/>
      <c r="BL26" s="32">
        <f ca="1">IF(BK26&gt;0,ROUND((INDIRECT(ADDRESS(BK26,$BK$7,,,"ТаблицаСоответствия"))+BM26)*$BK$8,0),)</f>
        <v>0</v>
      </c>
      <c r="BM26" s="32"/>
      <c r="BN26" s="12"/>
      <c r="BO26" s="32">
        <f ca="1">IF(BN26&gt;0,ROUND((INDIRECT(ADDRESS(BN26,$BN$7,,,"ТаблицаСоответствия"))+BP26)*$BN$8,0),)</f>
        <v>0</v>
      </c>
      <c r="BP26" s="32"/>
      <c r="BQ26" s="12"/>
      <c r="BR26" s="9">
        <f ca="1">IF(BQ26&gt;0,ROUND((INDIRECT(ADDRESS(BQ26,$BQ$7,,,"ТаблицаСоответствия"))+BS26)*$BQ$8,0),)</f>
        <v>0</v>
      </c>
      <c r="BS26" s="32"/>
      <c r="BT26" s="12"/>
      <c r="BU26" s="32">
        <f ca="1">IF(BT26&gt;0,ROUND((INDIRECT(ADDRESS(BT26,$BT$7,,,"ТаблицаСоответствия"))+BV26)*$BT$8,0),)</f>
        <v>0</v>
      </c>
      <c r="BV26" s="32"/>
      <c r="BW26" s="325">
        <v>0</v>
      </c>
      <c r="BX26" s="286" t="str">
        <f t="shared" ref="BX26" si="8">B26</f>
        <v>Данилов Артём - Кривопустова Лидия</v>
      </c>
      <c r="BY26" s="286"/>
      <c r="BZ26" s="286"/>
      <c r="CA26" s="102">
        <f t="shared" ref="CA26" si="9">IF(BW26&gt;0,RANK(BW26,$BW$10:$BW$22),0)</f>
        <v>0</v>
      </c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11"/>
      <c r="BY27" s="311"/>
      <c r="BZ27" s="311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11"/>
      <c r="BY28" s="311"/>
      <c r="BZ28" s="311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11"/>
      <c r="BY29" s="311"/>
      <c r="BZ29" s="311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1"/>
      <c r="BY30" s="311"/>
      <c r="BZ30" s="311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1"/>
      <c r="BY31" s="311"/>
      <c r="BZ31" s="311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1"/>
      <c r="BY32" s="311"/>
      <c r="BZ32" s="311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1"/>
      <c r="BY33" s="311"/>
      <c r="BZ33" s="311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1"/>
      <c r="BY34" s="311"/>
      <c r="BZ34" s="311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6">
    <sortCondition descending="1" ref="BW10"/>
  </sortState>
  <mergeCells count="121"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</mergeCells>
  <conditionalFormatting sqref="CB10">
    <cfRule type="cellIs" dxfId="85" priority="50" stopIfTrue="1" operator="equal">
      <formula>1</formula>
    </cfRule>
  </conditionalFormatting>
  <conditionalFormatting sqref="CA10:CA22 CA27:CA34">
    <cfRule type="cellIs" dxfId="84" priority="47" stopIfTrue="1" operator="equal">
      <formula>3</formula>
    </cfRule>
    <cfRule type="cellIs" dxfId="83" priority="48" stopIfTrue="1" operator="equal">
      <formula>2</formula>
    </cfRule>
    <cfRule type="cellIs" dxfId="82" priority="49" stopIfTrue="1" operator="equal">
      <formula>1</formula>
    </cfRule>
  </conditionalFormatting>
  <conditionalFormatting sqref="CB15">
    <cfRule type="cellIs" dxfId="81" priority="46" stopIfTrue="1" operator="equal">
      <formula>1</formula>
    </cfRule>
  </conditionalFormatting>
  <conditionalFormatting sqref="CA23">
    <cfRule type="cellIs" dxfId="80" priority="10" stopIfTrue="1" operator="equal">
      <formula>3</formula>
    </cfRule>
    <cfRule type="cellIs" dxfId="79" priority="11" stopIfTrue="1" operator="equal">
      <formula>2</formula>
    </cfRule>
    <cfRule type="cellIs" dxfId="78" priority="12" stopIfTrue="1" operator="equal">
      <formula>1</formula>
    </cfRule>
  </conditionalFormatting>
  <conditionalFormatting sqref="CA24">
    <cfRule type="cellIs" dxfId="77" priority="7" stopIfTrue="1" operator="equal">
      <formula>3</formula>
    </cfRule>
    <cfRule type="cellIs" dxfId="76" priority="8" stopIfTrue="1" operator="equal">
      <formula>2</formula>
    </cfRule>
    <cfRule type="cellIs" dxfId="75" priority="9" stopIfTrue="1" operator="equal">
      <formula>1</formula>
    </cfRule>
  </conditionalFormatting>
  <conditionalFormatting sqref="CA25">
    <cfRule type="cellIs" dxfId="74" priority="4" stopIfTrue="1" operator="equal">
      <formula>3</formula>
    </cfRule>
    <cfRule type="cellIs" dxfId="73" priority="5" stopIfTrue="1" operator="equal">
      <formula>2</formula>
    </cfRule>
    <cfRule type="cellIs" dxfId="72" priority="6" stopIfTrue="1" operator="equal">
      <formula>1</formula>
    </cfRule>
  </conditionalFormatting>
  <conditionalFormatting sqref="CA26">
    <cfRule type="cellIs" dxfId="71" priority="1" stopIfTrue="1" operator="equal">
      <formula>3</formula>
    </cfRule>
    <cfRule type="cellIs" dxfId="70" priority="2" stopIfTrue="1" operator="equal">
      <formula>2</formula>
    </cfRule>
    <cfRule type="cellIs" dxfId="69" priority="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84" zoomScaleNormal="55" workbookViewId="0">
      <selection activeCell="B20" sqref="B20"/>
    </sheetView>
  </sheetViews>
  <sheetFormatPr defaultRowHeight="15" x14ac:dyDescent="0.25"/>
  <cols>
    <col min="1" max="1" width="4.42578125" customWidth="1"/>
    <col min="2" max="2" width="60.28515625" customWidth="1"/>
    <col min="3" max="44" width="6.7109375" customWidth="1"/>
    <col min="45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45" t="s">
        <v>66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128</v>
      </c>
      <c r="AH5" s="246"/>
      <c r="AI5" s="247"/>
      <c r="AJ5" s="245" t="s">
        <v>112</v>
      </c>
      <c r="AK5" s="246"/>
      <c r="AL5" s="248"/>
      <c r="AM5" s="245" t="s">
        <v>132</v>
      </c>
      <c r="AN5" s="246"/>
      <c r="AO5" s="248"/>
      <c r="AP5" s="245" t="s">
        <v>138</v>
      </c>
      <c r="AQ5" s="246"/>
      <c r="AR5" s="247"/>
      <c r="AS5" s="245"/>
      <c r="AT5" s="246"/>
      <c r="AU5" s="247"/>
      <c r="AV5" s="258"/>
      <c r="AW5" s="259"/>
      <c r="AX5" s="260"/>
      <c r="AY5" s="245"/>
      <c r="AZ5" s="246"/>
      <c r="BA5" s="248"/>
      <c r="BB5" s="245"/>
      <c r="BC5" s="246"/>
      <c r="BD5" s="248"/>
      <c r="BE5" s="245"/>
      <c r="BF5" s="246"/>
      <c r="BG5" s="248"/>
      <c r="BH5" s="245"/>
      <c r="BI5" s="246"/>
      <c r="BJ5" s="248"/>
      <c r="BK5" s="245"/>
      <c r="BL5" s="246"/>
      <c r="BM5" s="248"/>
      <c r="BN5" s="245"/>
      <c r="BO5" s="246"/>
      <c r="BP5" s="248"/>
      <c r="BQ5" s="245"/>
      <c r="BR5" s="246"/>
      <c r="BS5" s="248"/>
      <c r="BT5" s="245"/>
      <c r="BU5" s="246"/>
      <c r="BV5" s="248"/>
      <c r="BW5" s="245"/>
      <c r="BX5" s="246"/>
      <c r="BY5" s="248"/>
      <c r="BZ5" s="245"/>
      <c r="CA5" s="246"/>
      <c r="CB5" s="247"/>
      <c r="CC5" s="245"/>
      <c r="CD5" s="246"/>
      <c r="CE5" s="248"/>
      <c r="CF5" s="245"/>
      <c r="CG5" s="246"/>
      <c r="CH5" s="248"/>
      <c r="CI5" s="245"/>
      <c r="CJ5" s="246"/>
      <c r="CK5" s="248"/>
      <c r="CL5" s="245"/>
      <c r="CM5" s="246"/>
      <c r="CN5" s="248"/>
      <c r="CO5" s="245"/>
      <c r="CP5" s="246"/>
      <c r="CQ5" s="248"/>
      <c r="CR5" s="245"/>
      <c r="CS5" s="246"/>
      <c r="CT5" s="248"/>
      <c r="CU5" s="245"/>
      <c r="CV5" s="246"/>
      <c r="CW5" s="247"/>
      <c r="CX5" s="245"/>
      <c r="CY5" s="246"/>
      <c r="CZ5" s="248"/>
      <c r="DA5" s="245"/>
      <c r="DB5" s="246"/>
      <c r="DC5" s="248"/>
      <c r="DD5" s="245"/>
      <c r="DE5" s="246"/>
      <c r="DF5" s="248"/>
      <c r="DG5" s="245"/>
      <c r="DH5" s="246"/>
      <c r="DI5" s="248"/>
      <c r="DJ5" s="245"/>
      <c r="DK5" s="246"/>
      <c r="DL5" s="247"/>
      <c r="DM5" s="245"/>
      <c r="DN5" s="246"/>
      <c r="DO5" s="248"/>
      <c r="DP5" s="245"/>
      <c r="DQ5" s="246"/>
      <c r="DR5" s="248"/>
      <c r="DS5" s="245"/>
      <c r="DT5" s="246"/>
      <c r="DU5" s="248"/>
      <c r="DV5" s="245"/>
      <c r="DW5" s="246"/>
      <c r="DX5" s="248"/>
      <c r="DY5" s="245"/>
      <c r="DZ5" s="246"/>
      <c r="EA5" s="248"/>
    </row>
    <row r="6" spans="1:136" ht="15.75" thickBot="1" x14ac:dyDescent="0.3">
      <c r="A6" s="58"/>
      <c r="B6" s="41" t="s">
        <v>1</v>
      </c>
      <c r="C6" s="255">
        <v>138</v>
      </c>
      <c r="D6" s="256"/>
      <c r="E6" s="248"/>
      <c r="F6" s="261">
        <v>186</v>
      </c>
      <c r="G6" s="262"/>
      <c r="H6" s="260"/>
      <c r="I6" s="255">
        <v>196</v>
      </c>
      <c r="J6" s="256"/>
      <c r="K6" s="257"/>
      <c r="L6" s="255">
        <v>143</v>
      </c>
      <c r="M6" s="256"/>
      <c r="N6" s="257"/>
      <c r="O6" s="255">
        <v>295</v>
      </c>
      <c r="P6" s="256"/>
      <c r="Q6" s="248"/>
      <c r="R6" s="255">
        <v>159</v>
      </c>
      <c r="S6" s="256"/>
      <c r="T6" s="248"/>
      <c r="U6" s="255">
        <v>52</v>
      </c>
      <c r="V6" s="256"/>
      <c r="W6" s="248"/>
      <c r="X6" s="255">
        <v>11</v>
      </c>
      <c r="Y6" s="256"/>
      <c r="Z6" s="248"/>
      <c r="AA6" s="255">
        <v>7</v>
      </c>
      <c r="AB6" s="256"/>
      <c r="AC6" s="248"/>
      <c r="AD6" s="255">
        <v>4</v>
      </c>
      <c r="AE6" s="256"/>
      <c r="AF6" s="248"/>
      <c r="AG6" s="255">
        <v>326</v>
      </c>
      <c r="AH6" s="256"/>
      <c r="AI6" s="257"/>
      <c r="AJ6" s="255">
        <v>54</v>
      </c>
      <c r="AK6" s="256"/>
      <c r="AL6" s="248"/>
      <c r="AM6" s="255">
        <v>404</v>
      </c>
      <c r="AN6" s="256"/>
      <c r="AO6" s="248"/>
      <c r="AP6" s="255">
        <v>219</v>
      </c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48"/>
      <c r="BK6" s="255"/>
      <c r="BL6" s="256"/>
      <c r="BM6" s="248"/>
      <c r="BN6" s="255"/>
      <c r="BO6" s="256"/>
      <c r="BP6" s="248"/>
      <c r="BQ6" s="255"/>
      <c r="BR6" s="256"/>
      <c r="BS6" s="248"/>
      <c r="BT6" s="255"/>
      <c r="BU6" s="256"/>
      <c r="BV6" s="248"/>
      <c r="BW6" s="255"/>
      <c r="BX6" s="256"/>
      <c r="BY6" s="248"/>
      <c r="BZ6" s="255"/>
      <c r="CA6" s="256"/>
      <c r="CB6" s="257"/>
      <c r="CC6" s="255"/>
      <c r="CD6" s="256"/>
      <c r="CE6" s="248"/>
      <c r="CF6" s="255"/>
      <c r="CG6" s="256"/>
      <c r="CH6" s="248"/>
      <c r="CI6" s="255"/>
      <c r="CJ6" s="256"/>
      <c r="CK6" s="248"/>
      <c r="CL6" s="255"/>
      <c r="CM6" s="256"/>
      <c r="CN6" s="248"/>
      <c r="CO6" s="255"/>
      <c r="CP6" s="256"/>
      <c r="CQ6" s="248"/>
      <c r="CR6" s="255"/>
      <c r="CS6" s="256"/>
      <c r="CT6" s="248"/>
      <c r="CU6" s="255"/>
      <c r="CV6" s="256"/>
      <c r="CW6" s="257"/>
      <c r="CX6" s="255"/>
      <c r="CY6" s="256"/>
      <c r="CZ6" s="248"/>
      <c r="DA6" s="255"/>
      <c r="DB6" s="256"/>
      <c r="DC6" s="248"/>
      <c r="DD6" s="255"/>
      <c r="DE6" s="256"/>
      <c r="DF6" s="248"/>
      <c r="DG6" s="255"/>
      <c r="DH6" s="256"/>
      <c r="DI6" s="248"/>
      <c r="DJ6" s="255"/>
      <c r="DK6" s="256"/>
      <c r="DL6" s="248"/>
      <c r="DM6" s="255"/>
      <c r="DN6" s="256"/>
      <c r="DO6" s="248"/>
      <c r="DP6" s="255"/>
      <c r="DQ6" s="256"/>
      <c r="DR6" s="248"/>
      <c r="DS6" s="255"/>
      <c r="DT6" s="256"/>
      <c r="DU6" s="248"/>
      <c r="DV6" s="255"/>
      <c r="DW6" s="256"/>
      <c r="DX6" s="248"/>
      <c r="DY6" s="255"/>
      <c r="DZ6" s="256"/>
      <c r="EA6" s="248"/>
    </row>
    <row r="7" spans="1:136" ht="15.75" thickBot="1" x14ac:dyDescent="0.3">
      <c r="A7" s="58"/>
      <c r="B7" s="41" t="s">
        <v>5</v>
      </c>
      <c r="C7" s="263">
        <v>5</v>
      </c>
      <c r="D7" s="264"/>
      <c r="E7" s="265"/>
      <c r="F7" s="270">
        <v>6</v>
      </c>
      <c r="G7" s="271"/>
      <c r="H7" s="272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>
        <v>6</v>
      </c>
      <c r="S7" s="264"/>
      <c r="T7" s="265"/>
      <c r="U7" s="263">
        <v>4</v>
      </c>
      <c r="V7" s="264"/>
      <c r="W7" s="265"/>
      <c r="X7" s="263">
        <v>2</v>
      </c>
      <c r="Y7" s="264"/>
      <c r="Z7" s="265"/>
      <c r="AA7" s="263">
        <v>1</v>
      </c>
      <c r="AB7" s="264"/>
      <c r="AC7" s="265"/>
      <c r="AD7" s="263">
        <v>1</v>
      </c>
      <c r="AE7" s="264"/>
      <c r="AF7" s="265"/>
      <c r="AG7" s="263">
        <v>7</v>
      </c>
      <c r="AH7" s="264"/>
      <c r="AI7" s="269"/>
      <c r="AJ7" s="263">
        <v>5</v>
      </c>
      <c r="AK7" s="264"/>
      <c r="AL7" s="265"/>
      <c r="AM7" s="263">
        <v>7</v>
      </c>
      <c r="AN7" s="264"/>
      <c r="AO7" s="265"/>
      <c r="AP7" s="263">
        <v>6</v>
      </c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9"/>
      <c r="CC7" s="263"/>
      <c r="CD7" s="264"/>
      <c r="CE7" s="265"/>
      <c r="CF7" s="263"/>
      <c r="CG7" s="264"/>
      <c r="CH7" s="265"/>
      <c r="CI7" s="263"/>
      <c r="CJ7" s="264"/>
      <c r="CK7" s="265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9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</row>
    <row r="8" spans="1:136" ht="15.75" thickBot="1" x14ac:dyDescent="0.3">
      <c r="A8" s="58"/>
      <c r="B8" s="41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55">
        <v>1.8</v>
      </c>
      <c r="AH8" s="256"/>
      <c r="AI8" s="257"/>
      <c r="AJ8" s="261">
        <v>1.6</v>
      </c>
      <c r="AK8" s="262"/>
      <c r="AL8" s="260"/>
      <c r="AM8" s="261">
        <v>1.8</v>
      </c>
      <c r="AN8" s="262"/>
      <c r="AO8" s="260"/>
      <c r="AP8" s="255">
        <v>1.6</v>
      </c>
      <c r="AQ8" s="256"/>
      <c r="AR8" s="248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48"/>
      <c r="BK8" s="255"/>
      <c r="BL8" s="256"/>
      <c r="BM8" s="248"/>
      <c r="BN8" s="255"/>
      <c r="BO8" s="256"/>
      <c r="BP8" s="248"/>
      <c r="BQ8" s="255"/>
      <c r="BR8" s="256"/>
      <c r="BS8" s="248"/>
      <c r="BT8" s="255"/>
      <c r="BU8" s="256"/>
      <c r="BV8" s="248"/>
      <c r="BW8" s="255"/>
      <c r="BX8" s="256"/>
      <c r="BY8" s="248"/>
      <c r="BZ8" s="255"/>
      <c r="CA8" s="256"/>
      <c r="CB8" s="257"/>
      <c r="CC8" s="255"/>
      <c r="CD8" s="256"/>
      <c r="CE8" s="248"/>
      <c r="CF8" s="255"/>
      <c r="CG8" s="256"/>
      <c r="CH8" s="248"/>
      <c r="CI8" s="255"/>
      <c r="CJ8" s="256"/>
      <c r="CK8" s="248"/>
      <c r="CL8" s="255"/>
      <c r="CM8" s="256"/>
      <c r="CN8" s="248"/>
      <c r="CO8" s="255"/>
      <c r="CP8" s="256"/>
      <c r="CQ8" s="248"/>
      <c r="CR8" s="255"/>
      <c r="CS8" s="256"/>
      <c r="CT8" s="248"/>
      <c r="CU8" s="255"/>
      <c r="CV8" s="256"/>
      <c r="CW8" s="257"/>
      <c r="CX8" s="255"/>
      <c r="CY8" s="256"/>
      <c r="CZ8" s="248"/>
      <c r="DA8" s="255"/>
      <c r="DB8" s="256"/>
      <c r="DC8" s="248"/>
      <c r="DD8" s="255"/>
      <c r="DE8" s="256"/>
      <c r="DF8" s="248"/>
      <c r="DG8" s="255"/>
      <c r="DH8" s="256"/>
      <c r="DI8" s="248"/>
      <c r="DJ8" s="255"/>
      <c r="DK8" s="256"/>
      <c r="DL8" s="248"/>
      <c r="DM8" s="312"/>
      <c r="DN8" s="313"/>
      <c r="DO8" s="314"/>
      <c r="DP8" s="312"/>
      <c r="DQ8" s="313"/>
      <c r="DR8" s="314"/>
      <c r="DS8" s="312"/>
      <c r="DT8" s="313"/>
      <c r="DU8" s="314"/>
      <c r="DV8" s="312"/>
      <c r="DW8" s="313"/>
      <c r="DX8" s="314"/>
      <c r="DY8" s="312"/>
      <c r="DZ8" s="313"/>
      <c r="EA8" s="314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74" t="s">
        <v>8</v>
      </c>
      <c r="ED9" s="274"/>
      <c r="EE9" s="274"/>
      <c r="EF9" s="13" t="s">
        <v>9</v>
      </c>
    </row>
    <row r="10" spans="1:136" s="34" customFormat="1" ht="15.75" thickBot="1" x14ac:dyDescent="0.3">
      <c r="A10" s="5">
        <v>1</v>
      </c>
      <c r="B10" s="31" t="s">
        <v>15</v>
      </c>
      <c r="C10" s="11">
        <v>43</v>
      </c>
      <c r="D10" s="182">
        <f ca="1">IF(C10&gt;0,(INDIRECT(ADDRESS(C10,$C$7,,,"ТаблицаСоответствия"))+E10)*$C$8,0)</f>
        <v>32.4</v>
      </c>
      <c r="E10" s="185"/>
      <c r="F10" s="11">
        <v>41</v>
      </c>
      <c r="G10" s="182">
        <f ca="1">IF(F10&gt;0,(INDIRECT(ADDRESS(F10,$F$7,,,"ТаблицаСоответствия"))+H10)*$F$8,)</f>
        <v>75.600000000000009</v>
      </c>
      <c r="H10" s="185"/>
      <c r="I10" s="11">
        <v>28</v>
      </c>
      <c r="J10" s="29">
        <f ca="1">IF(I10&gt;0,ROUND((INDIRECT(ADDRESS(I10,$I$7,,,"ТаблицаСоответствия"))+K10)*$I$8,0),)</f>
        <v>148</v>
      </c>
      <c r="K10" s="185"/>
      <c r="L10" s="11">
        <v>49</v>
      </c>
      <c r="M10" s="182">
        <f ca="1">IF(L10&gt;0,(INDIRECT(ADDRESS(L10,$L$7,,,"ТаблицаСоответствия"))+N10)*$L$8,0)</f>
        <v>61.2</v>
      </c>
      <c r="N10" s="185"/>
      <c r="O10" s="11">
        <v>47</v>
      </c>
      <c r="P10" s="29">
        <f ca="1">IF(O10&gt;0,ROUND((INDIRECT(ADDRESS(O10,$O$7,,,"ТаблицаСоответствия"))+Q10)*$O$8,0),)</f>
        <v>112</v>
      </c>
      <c r="Q10" s="185"/>
      <c r="R10" s="11"/>
      <c r="S10" s="29">
        <f ca="1">IF(R10&gt;0,ROUND((INDIRECT(ADDRESS(R10,$R$7,,,"ТаблицаСоответствия"))+T10)*$R$8,0),)</f>
        <v>0</v>
      </c>
      <c r="T10" s="185"/>
      <c r="U10" s="11">
        <v>4</v>
      </c>
      <c r="V10" s="182">
        <f ca="1">IF(U10&gt;0,(INDIRECT(ADDRESS(U10,$U$7,,,"ТаблицаСоответствия"))+W10)*$U$8,0)</f>
        <v>112</v>
      </c>
      <c r="W10" s="185"/>
      <c r="X10" s="11">
        <v>1</v>
      </c>
      <c r="Y10" s="182">
        <f ca="1">IF(X10&gt;0,(INDIRECT(ADDRESS(X10,$X$7,,,"ТаблицаСоответствия"))+Z10)*$X$8,0)</f>
        <v>47.599999999999994</v>
      </c>
      <c r="Z10" s="185"/>
      <c r="AA10" s="11">
        <v>1</v>
      </c>
      <c r="AB10" s="182">
        <f ca="1">IF(AA10&gt;0,(INDIRECT(ADDRESS(AA10,$AA$7,,,"ТаблицаСоответствия"))+AC10)*$AA$8,0)</f>
        <v>16.799999999999997</v>
      </c>
      <c r="AC10" s="185"/>
      <c r="AD10" s="11">
        <v>1</v>
      </c>
      <c r="AE10" s="182">
        <f ca="1">IF(AD10&gt;0,(INDIRECT(ADDRESS(AD10,$AD$7,,,"ТаблицаСоответствия"))+AF10)*$AD$8,0)</f>
        <v>14.399999999999999</v>
      </c>
      <c r="AF10" s="185"/>
      <c r="AG10" s="11"/>
      <c r="AH10" s="182">
        <f ca="1">IF(AG10&gt;0,(INDIRECT(ADDRESS(AG10,$AG$7,,,"ТаблицаСоответствия"))+AI10)*$AG$8,0)</f>
        <v>0</v>
      </c>
      <c r="AI10" s="185"/>
      <c r="AJ10" s="11"/>
      <c r="AK10" s="182">
        <f ca="1">IF(AJ10&gt;0,(INDIRECT(ADDRESS(AJ10,$AJ$7,,,"ТаблицаСоответствия"))+AL10)*$AJ$8,0)</f>
        <v>0</v>
      </c>
      <c r="AL10" s="185"/>
      <c r="AM10" s="11">
        <v>52</v>
      </c>
      <c r="AN10" s="182">
        <f ca="1">IF(AM10&gt;0,(INDIRECT(ADDRESS(AM10,$AM$7,,,"ТаблицаСоответствия"))+AO10)*$AM$8,0)</f>
        <v>104.4</v>
      </c>
      <c r="AO10" s="185"/>
      <c r="AP10" s="11"/>
      <c r="AQ10" s="29">
        <f ca="1">IF(AP10&gt;0,ROUND((INDIRECT(ADDRESS(AP10,$AP$7,,,"ТаблицаСоответствия"))+AR10)*$AP$8,0),)</f>
        <v>0</v>
      </c>
      <c r="AR10" s="185"/>
      <c r="AS10" s="11"/>
      <c r="AT10" s="182">
        <f ca="1">IF(AS10&gt;0,(INDIRECT(ADDRESS(AS10,$AS$7,,,"ТаблицаСоответствия"))+AU10)*$AS$8,0)</f>
        <v>0</v>
      </c>
      <c r="AU10" s="185"/>
      <c r="AV10" s="11"/>
      <c r="AW10" s="29">
        <f ca="1">IF(AV10&gt;0,ROUND((INDIRECT(ADDRESS(AV10,$AV$7,,,"ТаблицаСоответствия"))+AX10)*$AV$8,0),)</f>
        <v>0</v>
      </c>
      <c r="AX10" s="185"/>
      <c r="AY10" s="11"/>
      <c r="AZ10" s="29">
        <f ca="1">IF(AY10&gt;0,ROUND((INDIRECT(ADDRESS(AY10,$AY$7,,,"ТаблицаСоответствия"))+BA10)*$AY$8,0),)</f>
        <v>0</v>
      </c>
      <c r="BA10" s="185"/>
      <c r="BB10" s="11"/>
      <c r="BC10" s="29">
        <f ca="1">IF(BB10&gt;0,ROUND((INDIRECT(ADDRESS(BB10,$BB$7,,,"ТаблицаСоответствия"))+BD10)*$BB$8,0),)</f>
        <v>0</v>
      </c>
      <c r="BD10" s="185"/>
      <c r="BE10" s="12"/>
      <c r="BF10" s="29">
        <f ca="1">IF(BE10&gt;0,ROUND((INDIRECT(ADDRESS(BE10,$BE$7,,,"ТаблицаСоответствия"))+BG10)*$BE$8,0),)</f>
        <v>0</v>
      </c>
      <c r="BG10" s="185"/>
      <c r="BH10" s="12"/>
      <c r="BI10" s="29">
        <f ca="1">IF(BH10&gt;0,ROUND((INDIRECT(ADDRESS(BH10,$BH$7,,,"ТаблицаСоответствия"))+BJ10)*$BH$8,0),)</f>
        <v>0</v>
      </c>
      <c r="BJ10" s="185"/>
      <c r="BK10" s="12"/>
      <c r="BL10" s="29">
        <f ca="1">IF(BK10&gt;0,ROUND((INDIRECT(ADDRESS(BK10,$BK$7,,,"ТаблицаСоответствия"))+BM10)*$BK$8,0),)</f>
        <v>0</v>
      </c>
      <c r="BM10" s="185"/>
      <c r="BN10" s="12"/>
      <c r="BO10" s="29">
        <f ca="1">IF(BN10&gt;0,ROUND((INDIRECT(ADDRESS(BN10,$BN$7,,,"ТаблицаСоответствия"))+BP10)*$BN$8,0),)</f>
        <v>0</v>
      </c>
      <c r="BP10" s="185"/>
      <c r="BQ10" s="11"/>
      <c r="BR10" s="29">
        <f ca="1">IF(BQ10&gt;0,ROUND((INDIRECT(ADDRESS(BQ10,$BQ$7,,,"ТаблицаСоответствия"))+BS10)*$BQ$8,0),)</f>
        <v>0</v>
      </c>
      <c r="BS10" s="185"/>
      <c r="BT10" s="11"/>
      <c r="BU10" s="29">
        <f ca="1">IF(BT10&gt;0,ROUND((INDIRECT(ADDRESS(BT10,$BT$7,,,"ТаблицаСоответствия"))+BV10)*$BT$8,0),)</f>
        <v>0</v>
      </c>
      <c r="BV10" s="185"/>
      <c r="BW10" s="11"/>
      <c r="BX10" s="29">
        <f ca="1">IF(BW10&gt;0,ROUND((INDIRECT(ADDRESS(BW10,$BW$7,,,"ТаблицаСоответствия"))+BY10)*$BW$8,0),)</f>
        <v>0</v>
      </c>
      <c r="BY10" s="185"/>
      <c r="BZ10" s="12"/>
      <c r="CA10" s="29">
        <f ca="1">IF(BZ10&gt;0,ROUND((INDIRECT(ADDRESS(BZ10,$BZ$7,,,"ТаблицаСоответствия"))+CB10)*$BZ$8,0),)</f>
        <v>0</v>
      </c>
      <c r="CB10" s="185"/>
      <c r="CC10" s="11"/>
      <c r="CD10" s="29">
        <f ca="1">IF(CC10&gt;0,ROUND((INDIRECT(ADDRESS(CC10,$CC$7,,,"ТаблицаСоответствия"))+CE10)*$CC$8,0),)</f>
        <v>0</v>
      </c>
      <c r="CE10" s="185"/>
      <c r="CF10" s="11"/>
      <c r="CG10" s="29">
        <f ca="1">IF(CF10&gt;0,ROUND((INDIRECT(ADDRESS(CF10,$CF$7,,,"ТаблицаСоответствия"))+CH10)*$CF$8,0),)</f>
        <v>0</v>
      </c>
      <c r="CH10" s="185"/>
      <c r="CI10" s="11"/>
      <c r="CJ10" s="29">
        <f ca="1">IF(CI10&gt;0,ROUND((INDIRECT(ADDRESS(CI10,$CI$7,,,"ТаблицаСоответствия"))+CK10)*$CI$8,0),)</f>
        <v>0</v>
      </c>
      <c r="CK10" s="185"/>
      <c r="CL10" s="11"/>
      <c r="CM10" s="29">
        <f ca="1">IF(CL10&gt;0,ROUND((INDIRECT(ADDRESS(CL10,$CL$7,,,"ТаблицаСоответствия"))+CN10)*$CL$8,0),)</f>
        <v>0</v>
      </c>
      <c r="CN10" s="185"/>
      <c r="CO10" s="12"/>
      <c r="CP10" s="29">
        <f ca="1">IF(CO10&gt;0,ROUND((INDIRECT(ADDRESS(CO10,$CO$7,,,"ТаблицаСоответствия"))+CQ10)*$CO$8,0),)</f>
        <v>0</v>
      </c>
      <c r="CQ10" s="185"/>
      <c r="CR10" s="11"/>
      <c r="CS10" s="29">
        <f ca="1">IF(CR10&gt;0,ROUND((INDIRECT(ADDRESS(CR10,$CR$7,,,"ТаблицаСоответствия"))+CT10)*$CR$8,0),)</f>
        <v>0</v>
      </c>
      <c r="CT10" s="185"/>
      <c r="CU10" s="12"/>
      <c r="CV10" s="29">
        <f ca="1">IF(CU10&gt;0,ROUND((INDIRECT(ADDRESS(CU10,$CU$7,,,"ТаблицаСоответствия"))+CW10)*$CU$8,0),)</f>
        <v>0</v>
      </c>
      <c r="CW10" s="185"/>
      <c r="CX10" s="11"/>
      <c r="CY10" s="29">
        <f ca="1">IF(CX10&gt;0,ROUND((INDIRECT(ADDRESS(CX10,$CX$7,,,"ТаблицаСоответствия"))+CZ10)*$CX$8,0),)</f>
        <v>0</v>
      </c>
      <c r="CZ10" s="185"/>
      <c r="DA10" s="11"/>
      <c r="DB10" s="29">
        <f ca="1">IF(DA10&gt;0,ROUND((INDIRECT(ADDRESS(DA10,$DA$7,,,"ТаблицаСоответствия"))+DC10)*$DA$8,0),)</f>
        <v>0</v>
      </c>
      <c r="DC10" s="185"/>
      <c r="DD10" s="11"/>
      <c r="DE10" s="29">
        <f ca="1">IF(DD10&gt;0,ROUND((INDIRECT(ADDRESS(DD10,$DD$7,,,"ТаблицаСоответствия"))+DF10)*$DD$8,0),)</f>
        <v>0</v>
      </c>
      <c r="DF10" s="185"/>
      <c r="DG10" s="11"/>
      <c r="DH10" s="29">
        <f ca="1">IF(DG10&gt;0,ROUND((INDIRECT(ADDRESS(DG10,$DG$7,,,"ТаблицаСоответствия"))+DI10)*$DG$8,0),)</f>
        <v>0</v>
      </c>
      <c r="DI10" s="185"/>
      <c r="DJ10" s="11"/>
      <c r="DK10" s="29">
        <f ca="1">IF(DJ10&gt;0,ROUND((INDIRECT(ADDRESS(DJ10,$DJ$7,,,"ТаблицаСоответствия"))+DL10)*$DJ$8,0),)</f>
        <v>0</v>
      </c>
      <c r="DL10" s="185"/>
      <c r="DM10" s="11"/>
      <c r="DN10" s="29">
        <f ca="1">IF(DM10&gt;0,ROUND((INDIRECT(ADDRESS(DM10,$DM$7,,,"ТаблицаСоответствия"))+DO10)*$DM$8,0),)</f>
        <v>0</v>
      </c>
      <c r="DO10" s="185"/>
      <c r="DP10" s="11"/>
      <c r="DQ10" s="29">
        <f ca="1">IF(DP10&gt;0,ROUND((INDIRECT(ADDRESS(DP10,$DP$7,,,"ТаблицаСоответствия"))+DR10)*$DP$8,0),)</f>
        <v>0</v>
      </c>
      <c r="DR10" s="185"/>
      <c r="DS10" s="11"/>
      <c r="DT10" s="29">
        <f ca="1">IF(DS10&gt;0,ROUND((INDIRECT(ADDRESS(DS10,$DS$7,,,"ТаблицаСоответствия"))+DU10)*$DS$8,0),)</f>
        <v>0</v>
      </c>
      <c r="DU10" s="185"/>
      <c r="DV10" s="11"/>
      <c r="DW10" s="29">
        <f ca="1">IF(DV10&gt;0,ROUND((INDIRECT(ADDRESS(DV10,$DV$7,,,"ТаблицаСоответствия"))+DX10)*$DV$8,0),)</f>
        <v>0</v>
      </c>
      <c r="DX10" s="185"/>
      <c r="DY10" s="11"/>
      <c r="DZ10" s="29">
        <f ca="1">IF(DY10&gt;0,ROUND((INDIRECT(ADDRESS(DY10,$DY$7,,,"ТаблицаСоответствия"))+EA10)*$DY$8,0),)</f>
        <v>0</v>
      </c>
      <c r="EA10" s="185"/>
      <c r="EB10" s="169">
        <f ca="1">SUM(CP10,AZ10,BC10,AH10,CA10,CD10,CV10,CS10,CY10,BX10,AW10,AN10,AT10,BI10,BL10,BO10,J10,D10,G10,M10,BR10,BU10,BF10,AQ10,P10,S10,V10,Y10,AB10,AE10,AK10,DB10,DE10,DH10,DK10,DT10,DN10,DQ10,DW10,DZ10,CG10,CJ10,CM10)</f>
        <v>724.4</v>
      </c>
      <c r="EC10" s="278" t="str">
        <f>B10</f>
        <v>Сидоров Илья - Новикова Ольга</v>
      </c>
      <c r="ED10" s="279"/>
      <c r="EE10" s="280"/>
      <c r="EF10" s="33">
        <f t="shared" ref="EF10:EF22" ca="1" si="0">IF(EB10&gt;0,RANK(EB10,$EB$10:$EB$22),0)</f>
        <v>1</v>
      </c>
    </row>
    <row r="11" spans="1:136" ht="15.75" thickBot="1" x14ac:dyDescent="0.3">
      <c r="A11" s="5">
        <v>2</v>
      </c>
      <c r="B11" s="31" t="s">
        <v>110</v>
      </c>
      <c r="C11" s="12">
        <v>83</v>
      </c>
      <c r="D11" s="182">
        <f ca="1">IF(C11&gt;0,(INDIRECT(ADDRESS(C11,$C$7,,,"ТаблицаСоответствия"))+E11)*$C$8,0)</f>
        <v>18</v>
      </c>
      <c r="E11" s="32"/>
      <c r="F11" s="12">
        <v>72</v>
      </c>
      <c r="G11" s="182">
        <f ca="1">IF(F11&gt;0,(INDIRECT(ADDRESS(F11,$F$7,,,"ТаблицаСоответствия"))+H11)*$F$8,)</f>
        <v>46.800000000000004</v>
      </c>
      <c r="H11" s="32"/>
      <c r="I11" s="12">
        <v>42</v>
      </c>
      <c r="J11" s="29">
        <f ca="1">IF(I11&gt;0,ROUND((INDIRECT(ADDRESS(I11,$I$7,,,"ТаблицаСоответствия"))+K11)*$I$8,0),)</f>
        <v>119</v>
      </c>
      <c r="K11" s="32"/>
      <c r="L11" s="12">
        <v>72</v>
      </c>
      <c r="M11" s="182">
        <f ca="1">IF(L11&gt;0,(INDIRECT(ADDRESS(L11,$L$7,,,"ТаблицаСоответствия"))+N11)*$L$8,0)</f>
        <v>46.800000000000004</v>
      </c>
      <c r="N11" s="32"/>
      <c r="O11" s="12">
        <v>52</v>
      </c>
      <c r="P11" s="29">
        <f ca="1">IF(O11&gt;0,ROUND((INDIRECT(ADDRESS(O11,$O$7,,,"ТаблицаСоответствия"))+Q11)*$O$8,0),)</f>
        <v>104</v>
      </c>
      <c r="Q11" s="32"/>
      <c r="R11" s="12">
        <v>51</v>
      </c>
      <c r="S11" s="29">
        <f ca="1">IF(R11&gt;0,ROUND((INDIRECT(ADDRESS(R11,$R$7,,,"ТаблицаСоответствия"))+T11)*$R$8,0),)</f>
        <v>61</v>
      </c>
      <c r="T11" s="32"/>
      <c r="U11" s="12">
        <v>9</v>
      </c>
      <c r="V11" s="182">
        <f ca="1">IF(U11&gt;0,(INDIRECT(ADDRESS(U11,$U$7,,,"ТаблицаСоответствия"))+W11)*$U$8,0)</f>
        <v>80</v>
      </c>
      <c r="W11" s="32"/>
      <c r="X11" s="12">
        <v>4</v>
      </c>
      <c r="Y11" s="182">
        <f ca="1">IF(X11&gt;0,(INDIRECT(ADDRESS(X11,$X$7,,,"ТаблицаСоответствия"))+Z11)*$X$8,0)</f>
        <v>30.799999999999997</v>
      </c>
      <c r="Z11" s="32"/>
      <c r="AA11" s="12">
        <v>2</v>
      </c>
      <c r="AB11" s="182">
        <f ca="1">IF(AA11&gt;0,(INDIRECT(ADDRESS(AA11,$AA$7,,,"ТаблицаСоответствия"))+AC11)*$AA$8,0)</f>
        <v>14</v>
      </c>
      <c r="AC11" s="32"/>
      <c r="AD11" s="12">
        <v>2</v>
      </c>
      <c r="AE11" s="182">
        <f ca="1">IF(AD11&gt;0,(INDIRECT(ADDRESS(AD11,$AD$7,,,"ТаблицаСоответствия"))+AF11)*$AD$8,0)</f>
        <v>12</v>
      </c>
      <c r="AF11" s="32"/>
      <c r="AG11" s="12"/>
      <c r="AH11" s="182">
        <f ca="1">IF(AG11&gt;0,(INDIRECT(ADDRESS(AG11,$AG$7,,,"ТаблицаСоответствия"))+AI11)*$AG$8,0)</f>
        <v>0</v>
      </c>
      <c r="AI11" s="32"/>
      <c r="AJ11" s="12"/>
      <c r="AK11" s="182">
        <f ca="1">IF(AJ11&gt;0,(INDIRECT(ADDRESS(AJ11,$AJ$7,,,"ТаблицаСоответствия"))+AL11)*$AJ$8,0)</f>
        <v>0</v>
      </c>
      <c r="AL11" s="32"/>
      <c r="AM11" s="12"/>
      <c r="AN11" s="182">
        <f ca="1">IF(AM11&gt;0,(INDIRECT(ADDRESS(AM11,$AM$7,,,"ТаблицаСоответствия"))+AO11)*$AM$8,0)</f>
        <v>0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182">
        <f ca="1">IF(AS11&gt;0,(INDIRECT(ADDRESS(AS11,$AS$7,,,"ТаблицаСоответствия"))+AU11)*$AS$8,0)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69">
        <f ca="1">SUM(CP11,AZ11,BC11,AH11,CA11,CD11,CV11,CS11,CY11,BX11,AW11,AN11,AT11,BI11,BL11,BO11,J11,D11,G11,M11,BR11,BU11,BF11,AQ11,P11,S11,V11,Y11,AB11,AE11,AK11,DB11,DE11,DH11,DK11,DT11,DN11,DQ11,DW11,DZ11,CG11,CJ11,CM11)</f>
        <v>532.40000000000009</v>
      </c>
      <c r="EC11" s="275" t="str">
        <f>B11</f>
        <v>Карпов Дмитрий - Вдовицкая Кира</v>
      </c>
      <c r="ED11" s="276"/>
      <c r="EE11" s="277"/>
      <c r="EF11" s="33">
        <f t="shared" ca="1" si="0"/>
        <v>2</v>
      </c>
    </row>
    <row r="12" spans="1:136" ht="15.75" thickBot="1" x14ac:dyDescent="0.3">
      <c r="A12" s="5">
        <v>3</v>
      </c>
      <c r="B12" s="3" t="s">
        <v>126</v>
      </c>
      <c r="C12" s="12"/>
      <c r="D12" s="182">
        <f ca="1">IF(C12&gt;0,(INDIRECT(ADDRESS(C12,$C$7,,,"ТаблицаСоответствия"))+E12)*$C$8,0)</f>
        <v>0</v>
      </c>
      <c r="E12" s="43"/>
      <c r="F12" s="12"/>
      <c r="G12" s="182">
        <f ca="1">IF(F12&gt;0,(INDIRECT(ADDRESS(F12,$F$7,,,"ТаблицаСоответствия"))+H12)*$F$8,)</f>
        <v>0</v>
      </c>
      <c r="H12" s="43"/>
      <c r="I12" s="12"/>
      <c r="J12" s="29">
        <f ca="1">IF(I12&gt;0,ROUND((INDIRECT(ADDRESS(I12,$I$7,,,"ТаблицаСоответствия"))+K12)*$I$8,0),)</f>
        <v>0</v>
      </c>
      <c r="K12" s="43"/>
      <c r="L12" s="12">
        <v>56</v>
      </c>
      <c r="M12" s="182">
        <f ca="1">IF(L12&gt;0,(INDIRECT(ADDRESS(L12,$L$7,,,"ТаблицаСоответствия"))+N12)*$L$8,0)</f>
        <v>61.2</v>
      </c>
      <c r="N12" s="43"/>
      <c r="O12" s="12">
        <v>169</v>
      </c>
      <c r="P12" s="29">
        <f ca="1">IF(O12&gt;0,ROUND((INDIRECT(ADDRESS(O12,$O$7,,,"ТаблицаСоответствия"))+Q12)*$O$8,0),)</f>
        <v>32</v>
      </c>
      <c r="Q12" s="43"/>
      <c r="R12" s="12"/>
      <c r="S12" s="29">
        <f ca="1">IF(R12&gt;0,ROUND((INDIRECT(ADDRESS(R12,$R$7,,,"ТаблицаСоответствия"))+T12)*$R$8,0),)</f>
        <v>0</v>
      </c>
      <c r="T12" s="43"/>
      <c r="U12" s="12"/>
      <c r="V12" s="182">
        <f ca="1">IF(U12&gt;0,(INDIRECT(ADDRESS(U12,$U$7,,,"ТаблицаСоответствия"))+W12)*$U$8,0)</f>
        <v>0</v>
      </c>
      <c r="W12" s="43"/>
      <c r="X12" s="12"/>
      <c r="Y12" s="182">
        <f ca="1">IF(X12&gt;0,(INDIRECT(ADDRESS(X12,$X$7,,,"ТаблицаСоответствия"))+Z12)*$X$8,0)</f>
        <v>0</v>
      </c>
      <c r="Z12" s="43"/>
      <c r="AA12" s="12"/>
      <c r="AB12" s="182">
        <f ca="1">IF(AA12&gt;0,(INDIRECT(ADDRESS(AA12,$AA$7,,,"ТаблицаСоответствия"))+AC12)*$AA$8,0)</f>
        <v>0</v>
      </c>
      <c r="AC12" s="43"/>
      <c r="AD12" s="12">
        <v>3</v>
      </c>
      <c r="AE12" s="182">
        <f ca="1">IF(AD12&gt;0,(INDIRECT(ADDRESS(AD12,$AD$7,,,"ТаблицаСоответствия"))+AF12)*$AD$8,0)</f>
        <v>9.6</v>
      </c>
      <c r="AF12" s="43"/>
      <c r="AG12" s="12">
        <v>100</v>
      </c>
      <c r="AH12" s="182">
        <f ca="1">IF(AG12&gt;0,(INDIRECT(ADDRESS(AG12,$AG$7,,,"ТаблицаСоответствия"))+AI12)*$AG$8,0)</f>
        <v>61.2</v>
      </c>
      <c r="AI12" s="43"/>
      <c r="AJ12" s="12">
        <v>18</v>
      </c>
      <c r="AK12" s="182">
        <f ca="1">IF(AJ12&gt;0,(INDIRECT(ADDRESS(AJ12,$AJ$7,,,"ТаблицаСоответствия"))+AL12)*$AJ$8,0)</f>
        <v>80</v>
      </c>
      <c r="AL12" s="43"/>
      <c r="AM12" s="12">
        <v>130</v>
      </c>
      <c r="AN12" s="182">
        <f ca="1">IF(AM12&gt;0,(INDIRECT(ADDRESS(AM12,$AM$7,,,"ТаблицаСоответствия"))+AO12)*$AM$8,0)</f>
        <v>46.800000000000004</v>
      </c>
      <c r="AO12" s="43"/>
      <c r="AP12" s="12"/>
      <c r="AQ12" s="29">
        <f ca="1">IF(AP12&gt;0,ROUND((INDIRECT(ADDRESS(AP12,$AP$7,,,"ТаблицаСоответствия"))+AR12)*$AP$8,0),)</f>
        <v>0</v>
      </c>
      <c r="AR12" s="43"/>
      <c r="AS12" s="12"/>
      <c r="AT12" s="182">
        <f ca="1">IF(AS12&gt;0,(INDIRECT(ADDRESS(AS12,$AS$7,,,"ТаблицаСоответствия"))+AU12)*$AS$8,0)</f>
        <v>0</v>
      </c>
      <c r="AU12" s="43"/>
      <c r="AV12" s="12"/>
      <c r="AW12" s="29">
        <f ca="1">IF(AV12&gt;0,ROUND((INDIRECT(ADDRESS(AV12,$AV$7,,,"ТаблицаСоответствия"))+AX12)*$AV$8,0),)</f>
        <v>0</v>
      </c>
      <c r="AX12" s="43"/>
      <c r="AY12" s="12"/>
      <c r="AZ12" s="29">
        <f ca="1">IF(AY12&gt;0,ROUND((INDIRECT(ADDRESS(AY12,$AY$7,,,"ТаблицаСоответствия"))+BA12)*$AY$8,0),)</f>
        <v>0</v>
      </c>
      <c r="BA12" s="43"/>
      <c r="BB12" s="12"/>
      <c r="BC12" s="29">
        <f ca="1">IF(BB12&gt;0,ROUND((INDIRECT(ADDRESS(BB12,$BB$7,,,"ТаблицаСоответствия"))+BD12)*$BB$8,0),)</f>
        <v>0</v>
      </c>
      <c r="BD12" s="43"/>
      <c r="BE12" s="12"/>
      <c r="BF12" s="29">
        <f ca="1">IF(BE12&gt;0,ROUND((INDIRECT(ADDRESS(BE12,$BE$7,,,"ТаблицаСоответствия"))+BG12)*$BE$8,0),)</f>
        <v>0</v>
      </c>
      <c r="BG12" s="43"/>
      <c r="BH12" s="12"/>
      <c r="BI12" s="29">
        <f ca="1">IF(BH12&gt;0,ROUND((INDIRECT(ADDRESS(BH12,$BH$7,,,"ТаблицаСоответствия"))+BJ12)*$BH$8,0),)</f>
        <v>0</v>
      </c>
      <c r="BJ12" s="43"/>
      <c r="BK12" s="12"/>
      <c r="BL12" s="29">
        <f ca="1">IF(BK12&gt;0,ROUND((INDIRECT(ADDRESS(BK12,$BK$7,,,"ТаблицаСоответствия"))+BM12)*$BK$8,0),)</f>
        <v>0</v>
      </c>
      <c r="BM12" s="43"/>
      <c r="BN12" s="12"/>
      <c r="BO12" s="29">
        <f ca="1">IF(BN12&gt;0,ROUND((INDIRECT(ADDRESS(BN12,$BN$7,,,"ТаблицаСоответствия"))+BP12)*$BN$8,0),)</f>
        <v>0</v>
      </c>
      <c r="BP12" s="43"/>
      <c r="BQ12" s="12"/>
      <c r="BR12" s="29">
        <f ca="1">IF(BQ12&gt;0,ROUND((INDIRECT(ADDRESS(BQ12,$BQ$7,,,"ТаблицаСоответствия"))+BS12)*$BQ$8,0),)</f>
        <v>0</v>
      </c>
      <c r="BS12" s="43"/>
      <c r="BT12" s="12"/>
      <c r="BU12" s="29">
        <f ca="1">IF(BT12&gt;0,ROUND((INDIRECT(ADDRESS(BT12,$BT$7,,,"ТаблицаСоответствия"))+BV12)*$BT$8,0),)</f>
        <v>0</v>
      </c>
      <c r="BV12" s="43"/>
      <c r="BW12" s="12"/>
      <c r="BX12" s="29">
        <f ca="1">IF(BW12&gt;0,ROUND((INDIRECT(ADDRESS(BW12,$BW$7,,,"ТаблицаСоответствия"))+BY12)*$BW$8,0),)</f>
        <v>0</v>
      </c>
      <c r="BY12" s="43"/>
      <c r="BZ12" s="12"/>
      <c r="CA12" s="29">
        <f ca="1">IF(BZ12&gt;0,ROUND((INDIRECT(ADDRESS(BZ12,$BZ$7,,,"ТаблицаСоответствия"))+CB12)*$BZ$8,0),)</f>
        <v>0</v>
      </c>
      <c r="CB12" s="43"/>
      <c r="CC12" s="12"/>
      <c r="CD12" s="29">
        <f ca="1">IF(CC12&gt;0,ROUND((INDIRECT(ADDRESS(CC12,$CC$7,,,"ТаблицаСоответствия"))+CE12)*$CC$8,0),)</f>
        <v>0</v>
      </c>
      <c r="CE12" s="43"/>
      <c r="CF12" s="12"/>
      <c r="CG12" s="29">
        <f ca="1">IF(CF12&gt;0,ROUND((INDIRECT(ADDRESS(CF12,$CF$7,,,"ТаблицаСоответствия"))+CH12)*$CF$8,0),)</f>
        <v>0</v>
      </c>
      <c r="CH12" s="43"/>
      <c r="CI12" s="12"/>
      <c r="CJ12" s="29">
        <f ca="1">IF(CI12&gt;0,ROUND((INDIRECT(ADDRESS(CI12,$CI$7,,,"ТаблицаСоответствия"))+CK12)*$CI$8,0),)</f>
        <v>0</v>
      </c>
      <c r="CK12" s="43"/>
      <c r="CL12" s="12"/>
      <c r="CM12" s="29">
        <f ca="1">IF(CL12&gt;0,ROUND((INDIRECT(ADDRESS(CL12,$CL$7,,,"ТаблицаСоответствия"))+CN12)*$CL$8,0),)</f>
        <v>0</v>
      </c>
      <c r="CN12" s="43"/>
      <c r="CO12" s="12"/>
      <c r="CP12" s="29">
        <f ca="1">IF(CO12&gt;0,ROUND((INDIRECT(ADDRESS(CO12,$CO$7,,,"ТаблицаСоответствия"))+CQ12)*$CO$8,0),)</f>
        <v>0</v>
      </c>
      <c r="CQ12" s="43"/>
      <c r="CR12" s="12"/>
      <c r="CS12" s="29">
        <f ca="1">IF(CR12&gt;0,ROUND((INDIRECT(ADDRESS(CR12,$CR$7,,,"ТаблицаСоответствия"))+CT12)*$CR$8,0),)</f>
        <v>0</v>
      </c>
      <c r="CT12" s="43"/>
      <c r="CU12" s="12"/>
      <c r="CV12" s="29">
        <f ca="1">IF(CU12&gt;0,ROUND((INDIRECT(ADDRESS(CU12,$CU$7,,,"ТаблицаСоответствия"))+CW12)*$CU$8,0),)</f>
        <v>0</v>
      </c>
      <c r="CW12" s="43"/>
      <c r="CX12" s="12"/>
      <c r="CY12" s="29">
        <f ca="1">IF(CX12&gt;0,ROUND((INDIRECT(ADDRESS(CX12,$CX$7,,,"ТаблицаСоответствия"))+CZ12)*$CX$8,0),)</f>
        <v>0</v>
      </c>
      <c r="CZ12" s="43"/>
      <c r="DA12" s="12"/>
      <c r="DB12" s="29">
        <f ca="1">IF(DA12&gt;0,ROUND((INDIRECT(ADDRESS(DA12,$DA$7,,,"ТаблицаСоответствия"))+DC12)*$DA$8,0),)</f>
        <v>0</v>
      </c>
      <c r="DC12" s="43"/>
      <c r="DD12" s="12"/>
      <c r="DE12" s="29">
        <f ca="1">IF(DD12&gt;0,ROUND((INDIRECT(ADDRESS(DD12,$DD$7,,,"ТаблицаСоответствия"))+DF12)*$DD$8,0),)</f>
        <v>0</v>
      </c>
      <c r="DF12" s="43"/>
      <c r="DG12" s="12"/>
      <c r="DH12" s="29">
        <f ca="1">IF(DG12&gt;0,ROUND((INDIRECT(ADDRESS(DG12,$DG$7,,,"ТаблицаСоответствия"))+DI12)*$DG$8,0),)</f>
        <v>0</v>
      </c>
      <c r="DI12" s="43"/>
      <c r="DJ12" s="12"/>
      <c r="DK12" s="29">
        <f ca="1">IF(DJ12&gt;0,ROUND((INDIRECT(ADDRESS(DJ12,$DJ$7,,,"ТаблицаСоответствия"))+DL12)*$DJ$8,0),)</f>
        <v>0</v>
      </c>
      <c r="DL12" s="43"/>
      <c r="DM12" s="12"/>
      <c r="DN12" s="29">
        <f ca="1">IF(DM12&gt;0,ROUND((INDIRECT(ADDRESS(DM12,$DM$7,,,"ТаблицаСоответствия"))+DO12)*$DM$8,0),)</f>
        <v>0</v>
      </c>
      <c r="DO12" s="43"/>
      <c r="DP12" s="12"/>
      <c r="DQ12" s="29">
        <f ca="1">IF(DP12&gt;0,ROUND((INDIRECT(ADDRESS(DP12,$DP$7,,,"ТаблицаСоответствия"))+DR12)*$DP$8,0),)</f>
        <v>0</v>
      </c>
      <c r="DR12" s="43"/>
      <c r="DS12" s="12"/>
      <c r="DT12" s="29">
        <f ca="1">IF(DS12&gt;0,ROUND((INDIRECT(ADDRESS(DS12,$DS$7,,,"ТаблицаСоответствия"))+DU12)*$DS$8,0),)</f>
        <v>0</v>
      </c>
      <c r="DU12" s="43"/>
      <c r="DV12" s="12"/>
      <c r="DW12" s="29">
        <f ca="1">IF(DV12&gt;0,ROUND((INDIRECT(ADDRESS(DV12,$DV$7,,,"ТаблицаСоответствия"))+DX12)*$DV$8,0),)</f>
        <v>0</v>
      </c>
      <c r="DX12" s="43"/>
      <c r="DY12" s="12"/>
      <c r="DZ12" s="29">
        <f ca="1">IF(DY12&gt;0,ROUND((INDIRECT(ADDRESS(DY12,$DY$7,,,"ТаблицаСоответствия"))+EA12)*$DY$8,0),)</f>
        <v>0</v>
      </c>
      <c r="EA12" s="43"/>
      <c r="EB12" s="169">
        <f ca="1">SUM(CP12,AZ12,BC12,AH12,CA12,CD12,CV12,CS12,CY12,BX12,AW12,AN12,AT12,BI12,BL12,BO12,J12,D12,G12,M12,BR12,BU12,BF12,AQ12,P12,S12,V12,Y12,AB12,AE12,AK12,DB12,DE12,DH12,DK12,DT12,DN12,DQ12,DW12,DZ12,CG12,CJ12,CM12)</f>
        <v>290.79999999999995</v>
      </c>
      <c r="EC12" s="275" t="str">
        <f>B12</f>
        <v>Рудевский Степан - Пискарева Мария</v>
      </c>
      <c r="ED12" s="276"/>
      <c r="EE12" s="277"/>
      <c r="EF12" s="33">
        <f t="shared" ca="1" si="0"/>
        <v>3</v>
      </c>
    </row>
    <row r="13" spans="1:136" s="34" customFormat="1" ht="15.75" thickBot="1" x14ac:dyDescent="0.3">
      <c r="A13" s="5">
        <v>4</v>
      </c>
      <c r="B13" s="68" t="s">
        <v>49</v>
      </c>
      <c r="C13" s="12"/>
      <c r="D13" s="182">
        <f ca="1">IF(C13&gt;0,(INDIRECT(ADDRESS(C13,$C$7,,,"ТаблицаСоответствия"))+E13)*$C$8,0)</f>
        <v>0</v>
      </c>
      <c r="E13" s="32"/>
      <c r="F13" s="12"/>
      <c r="G13" s="182">
        <f ca="1">IF(F13&gt;0,(INDIRECT(ADDRESS(F13,$F$7,,,"ТаблицаСоответствия"))+H13)*$F$8,)</f>
        <v>0</v>
      </c>
      <c r="H13" s="32"/>
      <c r="I13" s="12"/>
      <c r="J13" s="29">
        <f ca="1">IF(I13&gt;0,ROUND((INDIRECT(ADDRESS(I13,$I$7,,,"ТаблицаСоответствия"))+K13)*$I$8,0),)</f>
        <v>0</v>
      </c>
      <c r="K13" s="32"/>
      <c r="L13" s="12"/>
      <c r="M13" s="182">
        <f ca="1">IF(L13&gt;0,(INDIRECT(ADDRESS(L13,$L$7,,,"ТаблицаСоответствия"))+N13)*$L$8,0)</f>
        <v>0</v>
      </c>
      <c r="N13" s="32"/>
      <c r="O13" s="12"/>
      <c r="P13" s="29">
        <f ca="1">IF(O13&gt;0,ROUND((INDIRECT(ADDRESS(O13,$O$7,,,"ТаблицаСоответствия"))+Q13)*$O$8,0),)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>
        <v>17</v>
      </c>
      <c r="V13" s="182">
        <f ca="1">IF(U13&gt;0,(INDIRECT(ADDRESS(U13,$U$7,,,"ТаблицаСоответствия"))+W13)*$U$8,0)</f>
        <v>41.6</v>
      </c>
      <c r="W13" s="32"/>
      <c r="X13" s="12">
        <v>3</v>
      </c>
      <c r="Y13" s="182">
        <f ca="1">IF(X13&gt;0,(INDIRECT(ADDRESS(X13,$X$7,,,"ТаблицаСоответствия"))+Z13)*$X$8,0)</f>
        <v>36.4</v>
      </c>
      <c r="Z13" s="32"/>
      <c r="AA13" s="12"/>
      <c r="AB13" s="182">
        <f ca="1">IF(AA13&gt;0,(INDIRECT(ADDRESS(AA13,$AA$7,,,"ТаблицаСоответствия"))+AC13)*$AA$8,0)</f>
        <v>0</v>
      </c>
      <c r="AC13" s="32"/>
      <c r="AD13" s="12"/>
      <c r="AE13" s="182">
        <f ca="1">IF(AD13&gt;0,(INDIRECT(ADDRESS(AD13,$AD$7,,,"ТаблицаСоответствия"))+AF13)*$AD$8,0)</f>
        <v>0</v>
      </c>
      <c r="AF13" s="32"/>
      <c r="AG13" s="12"/>
      <c r="AH13" s="182">
        <f ca="1">IF(AG13&gt;0,(INDIRECT(ADDRESS(AG13,$AG$7,,,"ТаблицаСоответствия"))+AI13)*$AG$8,0)</f>
        <v>0</v>
      </c>
      <c r="AI13" s="32"/>
      <c r="AJ13" s="12"/>
      <c r="AK13" s="182">
        <f ca="1">IF(AJ13&gt;0,(INDIRECT(ADDRESS(AJ13,$AJ$7,,,"ТаблицаСоответствия"))+AL13)*$AJ$8,0)</f>
        <v>0</v>
      </c>
      <c r="AL13" s="32"/>
      <c r="AM13" s="12"/>
      <c r="AN13" s="182">
        <f ca="1">IF(AM13&gt;0,(INDIRECT(ADDRESS(AM13,$AM$7,,,"ТаблицаСоответствия"))+AO13)*$AM$8,0)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182">
        <f ca="1">IF(AS13&gt;0,(INDIRECT(ADDRESS(AS13,$AS$7,,,"ТаблицаСоответствия"))+AU13)*$AS$8,0)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69">
        <f ca="1">SUM(CP13,AZ13,BC13,AH13,CA13,CD13,CV13,CS13,CY13,BX13,AW13,AN13,AT13,BI13,BL13,BO13,J13,D13,G13,M13,BR13,BU13,BF13,AQ13,P13,S13,V13,Y13,AB13,AE13,AK13,DB13,DE13,DH13,DK13,DT13,DN13,DQ13,DW13,DZ13,CG13,CJ13,CM13)</f>
        <v>78</v>
      </c>
      <c r="EC13" s="278" t="str">
        <f t="shared" ref="EC13:EC21" si="1">B13</f>
        <v>Новицкий Леонид - Захарченко Дарья</v>
      </c>
      <c r="ED13" s="279"/>
      <c r="EE13" s="280"/>
      <c r="EF13" s="33">
        <f t="shared" ca="1" si="0"/>
        <v>4</v>
      </c>
    </row>
    <row r="14" spans="1:136" ht="15.75" thickBot="1" x14ac:dyDescent="0.3">
      <c r="A14" s="5">
        <v>5</v>
      </c>
      <c r="B14" s="125" t="s">
        <v>19</v>
      </c>
      <c r="C14" s="12"/>
      <c r="D14" s="182">
        <f ca="1">IF(C14&gt;0,(INDIRECT(ADDRESS(C14,$C$7,,,"ТаблицаСоответствия"))+E14)*$C$8,0)</f>
        <v>0</v>
      </c>
      <c r="E14" s="32"/>
      <c r="F14" s="12"/>
      <c r="G14" s="182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82">
        <f ca="1">IF(L14&gt;0,(INDIRECT(ADDRESS(L14,$L$7,,,"ТаблицаСоответствия"))+N14)*$L$8,0)</f>
        <v>0</v>
      </c>
      <c r="N14" s="32"/>
      <c r="O14" s="12"/>
      <c r="P14" s="29">
        <f ca="1">IF(O14&gt;0,ROUND((INDIRECT(ADDRESS(O14,$O$7,,,"ТаблицаСоответствия"))+Q14)*$O$8,0),)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33</v>
      </c>
      <c r="V14" s="182">
        <f ca="1">IF(U14&gt;0,(INDIRECT(ADDRESS(U14,$U$7,,,"ТаблицаСоответствия"))+W14)*$U$8,0)</f>
        <v>12.8</v>
      </c>
      <c r="W14" s="32"/>
      <c r="X14" s="12">
        <v>2</v>
      </c>
      <c r="Y14" s="182">
        <f ca="1">IF(X14&gt;0,(INDIRECT(ADDRESS(X14,$X$7,,,"ТаблицаСоответствия"))+Z14)*$X$8,0)</f>
        <v>42</v>
      </c>
      <c r="Z14" s="32"/>
      <c r="AA14" s="12"/>
      <c r="AB14" s="182">
        <f ca="1">IF(AA14&gt;0,(INDIRECT(ADDRESS(AA14,$AA$7,,,"ТаблицаСоответствия"))+AC14)*$AA$8,0)</f>
        <v>0</v>
      </c>
      <c r="AC14" s="32"/>
      <c r="AD14" s="12"/>
      <c r="AE14" s="182">
        <f ca="1">IF(AD14&gt;0,(INDIRECT(ADDRESS(AD14,$AD$7,,,"ТаблицаСоответствия"))+AF14)*$AD$8,0)</f>
        <v>0</v>
      </c>
      <c r="AF14" s="32"/>
      <c r="AG14" s="12"/>
      <c r="AH14" s="182">
        <f ca="1">IF(AG14&gt;0,(INDIRECT(ADDRESS(AG14,$AG$7,,,"ТаблицаСоответствия"))+AI14)*$AG$8,0)</f>
        <v>0</v>
      </c>
      <c r="AI14" s="32"/>
      <c r="AJ14" s="12"/>
      <c r="AK14" s="182">
        <f ca="1">IF(AJ14&gt;0,(INDIRECT(ADDRESS(AJ14,$AJ$7,,,"ТаблицаСоответствия"))+AL14)*$AJ$8,0)</f>
        <v>0</v>
      </c>
      <c r="AL14" s="32"/>
      <c r="AM14" s="12"/>
      <c r="AN14" s="182">
        <f ca="1">IF(AM14&gt;0,(INDIRECT(ADDRESS(AM14,$AM$7,,,"ТаблицаСоответствия"))+AO14)*$AM$8,0)</f>
        <v>0</v>
      </c>
      <c r="AO14" s="32"/>
      <c r="AP14" s="12"/>
      <c r="AQ14" s="29">
        <f ca="1">IF(AP14&gt;0,ROUND((INDIRECT(ADDRESS(AP14,$AP$7,,,"ТаблицаСоответствия"))+AR14)*$AP$8,0),)</f>
        <v>0</v>
      </c>
      <c r="AR14" s="32"/>
      <c r="AS14" s="12"/>
      <c r="AT14" s="182">
        <f ca="1">IF(AS14&gt;0,(INDIRECT(ADDRESS(AS14,$AS$7,,,"ТаблицаСоответствия"))+AU14)*$AS$8,0)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2"/>
      <c r="DN14" s="29">
        <f ca="1">IF(DM14&gt;0,ROUND((INDIRECT(ADDRESS(DM14,$DM$7,,,"ТаблицаСоответствия"))+DO14)*$DM$8,0),)</f>
        <v>0</v>
      </c>
      <c r="DO14" s="32"/>
      <c r="DP14" s="12"/>
      <c r="DQ14" s="29">
        <f ca="1">IF(DP14&gt;0,ROUND((INDIRECT(ADDRESS(DP14,$DP$7,,,"ТаблицаСоответствия"))+DR14)*$DP$8,0),)</f>
        <v>0</v>
      </c>
      <c r="DR14" s="32"/>
      <c r="DS14" s="12"/>
      <c r="DT14" s="29">
        <f ca="1">IF(DS14&gt;0,ROUND((INDIRECT(ADDRESS(DS14,$DS$7,,,"ТаблицаСоответствия"))+DU14)*$DS$8,0),)</f>
        <v>0</v>
      </c>
      <c r="DU14" s="32"/>
      <c r="DV14" s="12"/>
      <c r="DW14" s="29">
        <f ca="1">IF(DV14&gt;0,ROUND((INDIRECT(ADDRESS(DV14,$DV$7,,,"ТаблицаСоответствия"))+DX14)*$DV$8,0),)</f>
        <v>0</v>
      </c>
      <c r="DX14" s="32"/>
      <c r="DY14" s="12"/>
      <c r="DZ14" s="29">
        <f ca="1">IF(DY14&gt;0,ROUND((INDIRECT(ADDRESS(DY14,$DY$7,,,"ТаблицаСоответствия"))+EA14)*$DY$8,0),)</f>
        <v>0</v>
      </c>
      <c r="EA14" s="32"/>
      <c r="EB14" s="169">
        <f ca="1">SUM(CP14,AZ14,BC14,AH14,CA14,CD14,CV14,CS14,CY14,BX14,AW14,AN14,AT14,BI14,BL14,BO14,J14,D14,G14,M14,BR14,BU14,BF14,AQ14,P14,S14,V14,Y14,AB14,AE14,AK14,DB14,DE14,DH14,DK14,DT14,DN14,DQ14,DW14,DZ14,CG14,CJ14,CM14)</f>
        <v>54.8</v>
      </c>
      <c r="EC14" s="275" t="str">
        <f t="shared" si="1"/>
        <v>Зелов Денис - Лупырь Мария</v>
      </c>
      <c r="ED14" s="276"/>
      <c r="EE14" s="277"/>
      <c r="EF14" s="33">
        <f t="shared" ca="1" si="0"/>
        <v>5</v>
      </c>
    </row>
    <row r="15" spans="1:136" ht="15.75" thickBot="1" x14ac:dyDescent="0.3">
      <c r="A15" s="5">
        <v>6</v>
      </c>
      <c r="B15" s="238" t="s">
        <v>160</v>
      </c>
      <c r="C15" s="12"/>
      <c r="D15" s="182">
        <f ca="1">IF(C15&gt;0,(INDIRECT(ADDRESS(C15,$C$7,,,"ТаблицаСоответствия"))+E15)*$C$8,0)</f>
        <v>0</v>
      </c>
      <c r="E15" s="43"/>
      <c r="F15" s="12"/>
      <c r="G15" s="182">
        <f ca="1">IF(F15&gt;0,(INDIRECT(ADDRESS(F15,$F$7,,,"ТаблицаСоответствия"))+H15)*$F$8,)</f>
        <v>0</v>
      </c>
      <c r="H15" s="43"/>
      <c r="I15" s="12"/>
      <c r="J15" s="29">
        <f ca="1">IF(I15&gt;0,ROUND((INDIRECT(ADDRESS(I15,$I$7,,,"ТаблицаСоответствия"))+K15)*$I$8,0),)</f>
        <v>0</v>
      </c>
      <c r="K15" s="43"/>
      <c r="L15" s="12"/>
      <c r="M15" s="182">
        <f ca="1">IF(L15&gt;0,(INDIRECT(ADDRESS(L15,$L$7,,,"ТаблицаСоответствия"))+N15)*$L$8,0)</f>
        <v>0</v>
      </c>
      <c r="N15" s="43"/>
      <c r="O15" s="12"/>
      <c r="P15" s="29">
        <f ca="1">IF(O15&gt;0,ROUND((INDIRECT(ADDRESS(O15,$O$7,,,"ТаблицаСоответствия"))+Q15)*$O$8,0),)</f>
        <v>0</v>
      </c>
      <c r="Q15" s="43"/>
      <c r="R15" s="12"/>
      <c r="S15" s="29">
        <f ca="1">IF(R15&gt;0,ROUND((INDIRECT(ADDRESS(R15,$R$7,,,"ТаблицаСоответствия"))+T15)*$R$8,0),)</f>
        <v>0</v>
      </c>
      <c r="T15" s="43"/>
      <c r="U15" s="12">
        <v>29</v>
      </c>
      <c r="V15" s="182">
        <f ca="1">IF(U15&gt;0,(INDIRECT(ADDRESS(U15,$U$7,,,"ТаблицаСоответствия"))+W15)*$U$8,0)</f>
        <v>16</v>
      </c>
      <c r="W15" s="43"/>
      <c r="X15" s="12">
        <v>5</v>
      </c>
      <c r="Y15" s="182">
        <f ca="1">IF(X15&gt;0,(INDIRECT(ADDRESS(X15,$X$7,,,"ТаблицаСоответствия"))+Z15)*$X$8,0)</f>
        <v>25.2</v>
      </c>
      <c r="Z15" s="43"/>
      <c r="AA15" s="12">
        <v>3</v>
      </c>
      <c r="AB15" s="182">
        <f ca="1">IF(AA15&gt;0,(INDIRECT(ADDRESS(AA15,$AA$7,,,"ТаблицаСоответствия"))+AC15)*$AA$8,0)</f>
        <v>11.2</v>
      </c>
      <c r="AC15" s="43"/>
      <c r="AD15" s="12"/>
      <c r="AE15" s="182">
        <f ca="1">IF(AD15&gt;0,(INDIRECT(ADDRESS(AD15,$AD$7,,,"ТаблицаСоответствия"))+AF15)*$AD$8,0)</f>
        <v>0</v>
      </c>
      <c r="AF15" s="43"/>
      <c r="AG15" s="12"/>
      <c r="AH15" s="182">
        <f ca="1">IF(AG15&gt;0,(INDIRECT(ADDRESS(AG15,$AG$7,,,"ТаблицаСоответствия"))+AI15)*$AG$8,0)</f>
        <v>0</v>
      </c>
      <c r="AI15" s="43"/>
      <c r="AJ15" s="12"/>
      <c r="AK15" s="182">
        <f ca="1">IF(AJ15&gt;0,(INDIRECT(ADDRESS(AJ15,$AJ$7,,,"ТаблицаСоответствия"))+AL15)*$AJ$8,0)</f>
        <v>0</v>
      </c>
      <c r="AL15" s="43"/>
      <c r="AM15" s="12"/>
      <c r="AN15" s="182">
        <f ca="1">IF(AM15&gt;0,(INDIRECT(ADDRESS(AM15,$AM$7,,,"ТаблицаСоответствия"))+AO15)*$AM$8,0)</f>
        <v>0</v>
      </c>
      <c r="AO15" s="43"/>
      <c r="AP15" s="12"/>
      <c r="AQ15" s="29">
        <f ca="1">IF(AP15&gt;0,ROUND((INDIRECT(ADDRESS(AP15,$AP$7,,,"ТаблицаСоответствия"))+AR15)*$AP$8,0),)</f>
        <v>0</v>
      </c>
      <c r="AR15" s="43"/>
      <c r="AS15" s="12"/>
      <c r="AT15" s="182">
        <f ca="1">IF(AS15&gt;0,(INDIRECT(ADDRESS(AS15,$AS$7,,,"ТаблицаСоответствия"))+AU15)*$AS$8,0)</f>
        <v>0</v>
      </c>
      <c r="AU15" s="43"/>
      <c r="AV15" s="12"/>
      <c r="AW15" s="29">
        <f ca="1">IF(AV15&gt;0,ROUND((INDIRECT(ADDRESS(AV15,$AV$7,,,"ТаблицаСоответствия"))+AX15)*$AV$8,0),)</f>
        <v>0</v>
      </c>
      <c r="AX15" s="43"/>
      <c r="AY15" s="12"/>
      <c r="AZ15" s="29">
        <f ca="1">IF(AY15&gt;0,ROUND((INDIRECT(ADDRESS(AY15,$AY$7,,,"ТаблицаСоответствия"))+BA15)*$AY$8,0),)</f>
        <v>0</v>
      </c>
      <c r="BA15" s="43"/>
      <c r="BB15" s="12"/>
      <c r="BC15" s="29">
        <f ca="1">IF(BB15&gt;0,ROUND((INDIRECT(ADDRESS(BB15,$BB$7,,,"ТаблицаСоответствия"))+BD15)*$BB$8,0),)</f>
        <v>0</v>
      </c>
      <c r="BD15" s="43"/>
      <c r="BE15" s="12"/>
      <c r="BF15" s="29">
        <f ca="1">IF(BE15&gt;0,ROUND((INDIRECT(ADDRESS(BE15,$BE$7,,,"ТаблицаСоответствия"))+BG15)*$BE$8,0),)</f>
        <v>0</v>
      </c>
      <c r="BG15" s="43"/>
      <c r="BH15" s="12"/>
      <c r="BI15" s="29">
        <f ca="1">IF(BH15&gt;0,ROUND((INDIRECT(ADDRESS(BH15,$BH$7,,,"ТаблицаСоответствия"))+BJ15)*$BH$8,0),)</f>
        <v>0</v>
      </c>
      <c r="BJ15" s="43"/>
      <c r="BK15" s="12"/>
      <c r="BL15" s="29">
        <f ca="1">IF(BK15&gt;0,ROUND((INDIRECT(ADDRESS(BK15,$BK$7,,,"ТаблицаСоответствия"))+BM15)*$BK$8,0),)</f>
        <v>0</v>
      </c>
      <c r="BM15" s="43"/>
      <c r="BN15" s="12"/>
      <c r="BO15" s="29">
        <f ca="1">IF(BN15&gt;0,ROUND((INDIRECT(ADDRESS(BN15,$BN$7,,,"ТаблицаСоответствия"))+BP15)*$BN$8,0),)</f>
        <v>0</v>
      </c>
      <c r="BP15" s="43"/>
      <c r="BQ15" s="12"/>
      <c r="BR15" s="29">
        <f ca="1">IF(BQ15&gt;0,ROUND((INDIRECT(ADDRESS(BQ15,$BQ$7,,,"ТаблицаСоответствия"))+BS15)*$BQ$8,0),)</f>
        <v>0</v>
      </c>
      <c r="BS15" s="43"/>
      <c r="BT15" s="12"/>
      <c r="BU15" s="29">
        <f ca="1">IF(BT15&gt;0,ROUND((INDIRECT(ADDRESS(BT15,$BT$7,,,"ТаблицаСоответствия"))+BV15)*$BT$8,0),)</f>
        <v>0</v>
      </c>
      <c r="BV15" s="43"/>
      <c r="BW15" s="12"/>
      <c r="BX15" s="29">
        <f ca="1">IF(BW15&gt;0,ROUND((INDIRECT(ADDRESS(BW15,$BW$7,,,"ТаблицаСоответствия"))+BY15)*$BW$8,0),)</f>
        <v>0</v>
      </c>
      <c r="BY15" s="43"/>
      <c r="BZ15" s="12"/>
      <c r="CA15" s="29">
        <f ca="1">IF(BZ15&gt;0,ROUND((INDIRECT(ADDRESS(BZ15,$BZ$7,,,"ТаблицаСоответствия"))+CB15)*$BZ$8,0),)</f>
        <v>0</v>
      </c>
      <c r="CB15" s="43"/>
      <c r="CC15" s="12"/>
      <c r="CD15" s="29">
        <f ca="1">IF(CC15&gt;0,ROUND((INDIRECT(ADDRESS(CC15,$CC$7,,,"ТаблицаСоответствия"))+CE15)*$CC$8,0),)</f>
        <v>0</v>
      </c>
      <c r="CE15" s="43"/>
      <c r="CF15" s="12"/>
      <c r="CG15" s="29">
        <f ca="1">IF(CF15&gt;0,ROUND((INDIRECT(ADDRESS(CF15,$CF$7,,,"ТаблицаСоответствия"))+CH15)*$CF$8,0),)</f>
        <v>0</v>
      </c>
      <c r="CH15" s="43"/>
      <c r="CI15" s="12"/>
      <c r="CJ15" s="29">
        <f ca="1">IF(CI15&gt;0,ROUND((INDIRECT(ADDRESS(CI15,$CI$7,,,"ТаблицаСоответствия"))+CK15)*$CI$8,0),)</f>
        <v>0</v>
      </c>
      <c r="CK15" s="43"/>
      <c r="CL15" s="12"/>
      <c r="CM15" s="29">
        <f ca="1">IF(CL15&gt;0,ROUND((INDIRECT(ADDRESS(CL15,$CL$7,,,"ТаблицаСоответствия"))+CN15)*$CL$8,0),)</f>
        <v>0</v>
      </c>
      <c r="CN15" s="43"/>
      <c r="CO15" s="12"/>
      <c r="CP15" s="29">
        <f ca="1">IF(CO15&gt;0,ROUND((INDIRECT(ADDRESS(CO15,$CO$7,,,"ТаблицаСоответствия"))+CQ15)*$CO$8,0),)</f>
        <v>0</v>
      </c>
      <c r="CQ15" s="43"/>
      <c r="CR15" s="12"/>
      <c r="CS15" s="29">
        <f ca="1">IF(CR15&gt;0,ROUND((INDIRECT(ADDRESS(CR15,$CR$7,,,"ТаблицаСоответствия"))+CT15)*$CR$8,0),)</f>
        <v>0</v>
      </c>
      <c r="CT15" s="43"/>
      <c r="CU15" s="12"/>
      <c r="CV15" s="29">
        <f ca="1">IF(CU15&gt;0,ROUND((INDIRECT(ADDRESS(CU15,$CU$7,,,"ТаблицаСоответствия"))+CW15)*$CU$8,0),)</f>
        <v>0</v>
      </c>
      <c r="CW15" s="43"/>
      <c r="CX15" s="12"/>
      <c r="CY15" s="29">
        <f ca="1">IF(CX15&gt;0,ROUND((INDIRECT(ADDRESS(CX15,$CX$7,,,"ТаблицаСоответствия"))+CZ15)*$CX$8,0),)</f>
        <v>0</v>
      </c>
      <c r="CZ15" s="43"/>
      <c r="DA15" s="12"/>
      <c r="DB15" s="29">
        <f ca="1">IF(DA15&gt;0,ROUND((INDIRECT(ADDRESS(DA15,$DA$7,,,"ТаблицаСоответствия"))+DC15)*$DA$8,0),)</f>
        <v>0</v>
      </c>
      <c r="DC15" s="43"/>
      <c r="DD15" s="12"/>
      <c r="DE15" s="29">
        <f ca="1">IF(DD15&gt;0,ROUND((INDIRECT(ADDRESS(DD15,$DD$7,,,"ТаблицаСоответствия"))+DF15)*$DD$8,0),)</f>
        <v>0</v>
      </c>
      <c r="DF15" s="43"/>
      <c r="DG15" s="12"/>
      <c r="DH15" s="29">
        <f ca="1">IF(DG15&gt;0,ROUND((INDIRECT(ADDRESS(DG15,$DG$7,,,"ТаблицаСоответствия"))+DI15)*$DG$8,0),)</f>
        <v>0</v>
      </c>
      <c r="DI15" s="43"/>
      <c r="DJ15" s="12"/>
      <c r="DK15" s="29">
        <f ca="1">IF(DJ15&gt;0,ROUND((INDIRECT(ADDRESS(DJ15,$DJ$7,,,"ТаблицаСоответствия"))+DL15)*$DJ$8,0),)</f>
        <v>0</v>
      </c>
      <c r="DL15" s="43"/>
      <c r="DM15" s="12"/>
      <c r="DN15" s="29">
        <f ca="1">IF(DM15&gt;0,ROUND((INDIRECT(ADDRESS(DM15,$DM$7,,,"ТаблицаСоответствия"))+DO15)*$DM$8,0),)</f>
        <v>0</v>
      </c>
      <c r="DO15" s="43"/>
      <c r="DP15" s="12"/>
      <c r="DQ15" s="29">
        <f ca="1">IF(DP15&gt;0,ROUND((INDIRECT(ADDRESS(DP15,$DP$7,,,"ТаблицаСоответствия"))+DR15)*$DP$8,0),)</f>
        <v>0</v>
      </c>
      <c r="DR15" s="43"/>
      <c r="DS15" s="12"/>
      <c r="DT15" s="29">
        <f ca="1">IF(DS15&gt;0,ROUND((INDIRECT(ADDRESS(DS15,$DS$7,,,"ТаблицаСоответствия"))+DU15)*$DS$8,0),)</f>
        <v>0</v>
      </c>
      <c r="DU15" s="43"/>
      <c r="DV15" s="12"/>
      <c r="DW15" s="29">
        <f ca="1">IF(DV15&gt;0,ROUND((INDIRECT(ADDRESS(DV15,$DV$7,,,"ТаблицаСоответствия"))+DX15)*$DV$8,0),)</f>
        <v>0</v>
      </c>
      <c r="DX15" s="43"/>
      <c r="DY15" s="12"/>
      <c r="DZ15" s="29">
        <f ca="1">IF(DY15&gt;0,ROUND((INDIRECT(ADDRESS(DY15,$DY$7,,,"ТаблицаСоответствия"))+EA15)*$DY$8,0),)</f>
        <v>0</v>
      </c>
      <c r="EA15" s="43"/>
      <c r="EB15" s="169">
        <f ca="1">SUM(CP15,AZ15,BC15,AH15,CA15,CD15,CV15,CS15,CY15,BX15,AW15,AN15,AT15,BI15,BL15,BO15,J15,D15,G15,M15,BR15,BU15,BF15,AQ15,P15,S15,V15,Y15,AB15,AE15,AK15,DB15,DE15,DH15,DK15,DT15,DN15,DQ15,DW15,DZ15,CG15,CJ15,CM15)</f>
        <v>52.400000000000006</v>
      </c>
      <c r="EC15" s="275" t="str">
        <f t="shared" si="1"/>
        <v>Рудевский Степан - Погодина Александра (РАСПАЛАСЬ!)</v>
      </c>
      <c r="ED15" s="276"/>
      <c r="EE15" s="277"/>
      <c r="EF15" s="33">
        <f t="shared" ca="1" si="0"/>
        <v>6</v>
      </c>
    </row>
    <row r="16" spans="1:136" ht="15.75" thickBot="1" x14ac:dyDescent="0.3">
      <c r="A16" s="5">
        <v>7</v>
      </c>
      <c r="B16" s="31" t="s">
        <v>79</v>
      </c>
      <c r="C16" s="12"/>
      <c r="D16" s="182">
        <f ca="1">IF(C16&gt;0,(INDIRECT(ADDRESS(C16,$C$7,,,"ТаблицаСоответствия"))+E16)*$C$8,0)</f>
        <v>0</v>
      </c>
      <c r="E16" s="43"/>
      <c r="F16" s="12"/>
      <c r="G16" s="182">
        <f ca="1">IF(F16&gt;0,(INDIRECT(ADDRESS(F16,$F$7,,,"ТаблицаСоответствия"))+H16)*$F$8,)</f>
        <v>0</v>
      </c>
      <c r="H16" s="43"/>
      <c r="I16" s="12"/>
      <c r="J16" s="29">
        <f ca="1">IF(I16&gt;0,ROUND((INDIRECT(ADDRESS(I16,$I$7,,,"ТаблицаСоответствия"))+K16)*$I$8,0),)</f>
        <v>0</v>
      </c>
      <c r="K16" s="43"/>
      <c r="L16" s="12"/>
      <c r="M16" s="182">
        <f ca="1">IF(L16&gt;0,(INDIRECT(ADDRESS(L16,$L$7,,,"ТаблицаСоответствия"))+N16)*$L$8,0)</f>
        <v>0</v>
      </c>
      <c r="N16" s="43"/>
      <c r="O16" s="12"/>
      <c r="P16" s="29">
        <f ca="1">IF(O16&gt;0,ROUND((INDIRECT(ADDRESS(O16,$O$7,,,"ТаблицаСоответствия"))+Q16)*$O$8,0),)</f>
        <v>0</v>
      </c>
      <c r="Q16" s="43"/>
      <c r="R16" s="12"/>
      <c r="S16" s="29">
        <f ca="1">IF(R16&gt;0,ROUND((INDIRECT(ADDRESS(R16,$R$7,,,"ТаблицаСоответствия"))+T16)*$R$8,0),)</f>
        <v>0</v>
      </c>
      <c r="T16" s="43"/>
      <c r="U16" s="12"/>
      <c r="V16" s="182">
        <f ca="1">IF(U16&gt;0,(INDIRECT(ADDRESS(U16,$U$7,,,"ТаблицаСоответствия"))+W16)*$U$8,0)</f>
        <v>0</v>
      </c>
      <c r="W16" s="43"/>
      <c r="X16" s="12">
        <v>7</v>
      </c>
      <c r="Y16" s="182">
        <f ca="1">IF(X16&gt;0,(INDIRECT(ADDRESS(X16,$X$7,,,"ТаблицаСоответствия"))+Z16)*$X$8,0)</f>
        <v>16.799999999999997</v>
      </c>
      <c r="Z16" s="43"/>
      <c r="AA16" s="12"/>
      <c r="AB16" s="182">
        <f ca="1">IF(AA16&gt;0,(INDIRECT(ADDRESS(AA16,$AA$7,,,"ТаблицаСоответствия"))+AC16)*$AA$8,0)</f>
        <v>0</v>
      </c>
      <c r="AC16" s="43"/>
      <c r="AD16" s="12"/>
      <c r="AE16" s="182">
        <f ca="1">IF(AD16&gt;0,(INDIRECT(ADDRESS(AD16,$AD$7,,,"ТаблицаСоответствия"))+AF16)*$AD$8,0)</f>
        <v>0</v>
      </c>
      <c r="AF16" s="43"/>
      <c r="AG16" s="12"/>
      <c r="AH16" s="182">
        <f ca="1">IF(AG16&gt;0,(INDIRECT(ADDRESS(AG16,$AG$7,,,"ТаблицаСоответствия"))+AI16)*$AG$8,0)</f>
        <v>0</v>
      </c>
      <c r="AI16" s="43"/>
      <c r="AJ16" s="12">
        <v>54</v>
      </c>
      <c r="AK16" s="182">
        <f ca="1">IF(AJ16&gt;0,(INDIRECT(ADDRESS(AJ16,$AJ$7,,,"ТаблицаСоответствия"))+AL16)*$AJ$8,0)</f>
        <v>16</v>
      </c>
      <c r="AL16" s="43"/>
      <c r="AM16" s="12"/>
      <c r="AN16" s="182">
        <f ca="1">IF(AM16&gt;0,(INDIRECT(ADDRESS(AM16,$AM$7,,,"ТаблицаСоответствия"))+AO16)*$AM$8,0)</f>
        <v>0</v>
      </c>
      <c r="AO16" s="43"/>
      <c r="AP16" s="12"/>
      <c r="AQ16" s="29">
        <f ca="1">IF(AP16&gt;0,ROUND((INDIRECT(ADDRESS(AP16,$AP$7,,,"ТаблицаСоответствия"))+AR16)*$AP$8,0),)</f>
        <v>0</v>
      </c>
      <c r="AR16" s="43"/>
      <c r="AS16" s="12"/>
      <c r="AT16" s="182">
        <f ca="1">IF(AS16&gt;0,(INDIRECT(ADDRESS(AS16,$AS$7,,,"ТаблицаСоответствия"))+AU16)*$AS$8,0)</f>
        <v>0</v>
      </c>
      <c r="AU16" s="43"/>
      <c r="AV16" s="12"/>
      <c r="AW16" s="29">
        <f ca="1">IF(AV16&gt;0,ROUND((INDIRECT(ADDRESS(AV16,$AV$7,,,"ТаблицаСоответствия"))+AX16)*$AV$8,0),)</f>
        <v>0</v>
      </c>
      <c r="AX16" s="43"/>
      <c r="AY16" s="12"/>
      <c r="AZ16" s="29">
        <f ca="1">IF(AY16&gt;0,ROUND((INDIRECT(ADDRESS(AY16,$AY$7,,,"ТаблицаСоответствия"))+BA16)*$AY$8,0),)</f>
        <v>0</v>
      </c>
      <c r="BA16" s="43"/>
      <c r="BB16" s="12"/>
      <c r="BC16" s="29">
        <f ca="1">IF(BB16&gt;0,ROUND((INDIRECT(ADDRESS(BB16,$BB$7,,,"ТаблицаСоответствия"))+BD16)*$BB$8,0),)</f>
        <v>0</v>
      </c>
      <c r="BD16" s="43"/>
      <c r="BE16" s="12"/>
      <c r="BF16" s="29">
        <f ca="1">IF(BE16&gt;0,ROUND((INDIRECT(ADDRESS(BE16,$BE$7,,,"ТаблицаСоответствия"))+BG16)*$BE$8,0),)</f>
        <v>0</v>
      </c>
      <c r="BG16" s="43"/>
      <c r="BH16" s="12"/>
      <c r="BI16" s="29">
        <f ca="1">IF(BH16&gt;0,ROUND((INDIRECT(ADDRESS(BH16,$BH$7,,,"ТаблицаСоответствия"))+BJ16)*$BH$8,0),)</f>
        <v>0</v>
      </c>
      <c r="BJ16" s="43"/>
      <c r="BK16" s="12"/>
      <c r="BL16" s="29">
        <f ca="1">IF(BK16&gt;0,ROUND((INDIRECT(ADDRESS(BK16,$BK$7,,,"ТаблицаСоответствия"))+BM16)*$BK$8,0),)</f>
        <v>0</v>
      </c>
      <c r="BM16" s="43"/>
      <c r="BN16" s="12"/>
      <c r="BO16" s="29">
        <f ca="1">IF(BN16&gt;0,ROUND((INDIRECT(ADDRESS(BN16,$BN$7,,,"ТаблицаСоответствия"))+BP16)*$BN$8,0),)</f>
        <v>0</v>
      </c>
      <c r="BP16" s="43"/>
      <c r="BQ16" s="12"/>
      <c r="BR16" s="29">
        <f ca="1">IF(BQ16&gt;0,ROUND((INDIRECT(ADDRESS(BQ16,$BQ$7,,,"ТаблицаСоответствия"))+BS16)*$BQ$8,0),)</f>
        <v>0</v>
      </c>
      <c r="BS16" s="43"/>
      <c r="BT16" s="12"/>
      <c r="BU16" s="29">
        <f ca="1">IF(BT16&gt;0,ROUND((INDIRECT(ADDRESS(BT16,$BT$7,,,"ТаблицаСоответствия"))+BV16)*$BT$8,0),)</f>
        <v>0</v>
      </c>
      <c r="BV16" s="43"/>
      <c r="BW16" s="12"/>
      <c r="BX16" s="29">
        <f ca="1">IF(BW16&gt;0,ROUND((INDIRECT(ADDRESS(BW16,$BW$7,,,"ТаблицаСоответствия"))+BY16)*$BW$8,0),)</f>
        <v>0</v>
      </c>
      <c r="BY16" s="43"/>
      <c r="BZ16" s="12"/>
      <c r="CA16" s="29">
        <f ca="1">IF(BZ16&gt;0,ROUND((INDIRECT(ADDRESS(BZ16,$BZ$7,,,"ТаблицаСоответствия"))+CB16)*$BZ$8,0),)</f>
        <v>0</v>
      </c>
      <c r="CB16" s="43"/>
      <c r="CC16" s="12"/>
      <c r="CD16" s="29">
        <f ca="1">IF(CC16&gt;0,ROUND((INDIRECT(ADDRESS(CC16,$CC$7,,,"ТаблицаСоответствия"))+CE16)*$CC$8,0),)</f>
        <v>0</v>
      </c>
      <c r="CE16" s="43"/>
      <c r="CF16" s="12"/>
      <c r="CG16" s="29">
        <f ca="1">IF(CF16&gt;0,ROUND((INDIRECT(ADDRESS(CF16,$CF$7,,,"ТаблицаСоответствия"))+CH16)*$CF$8,0),)</f>
        <v>0</v>
      </c>
      <c r="CH16" s="43"/>
      <c r="CI16" s="12"/>
      <c r="CJ16" s="29">
        <f ca="1">IF(CI16&gt;0,ROUND((INDIRECT(ADDRESS(CI16,$CI$7,,,"ТаблицаСоответствия"))+CK16)*$CI$8,0),)</f>
        <v>0</v>
      </c>
      <c r="CK16" s="43"/>
      <c r="CL16" s="12"/>
      <c r="CM16" s="29">
        <f ca="1">IF(CL16&gt;0,ROUND((INDIRECT(ADDRESS(CL16,$CL$7,,,"ТаблицаСоответствия"))+CN16)*$CL$8,0),)</f>
        <v>0</v>
      </c>
      <c r="CN16" s="43"/>
      <c r="CO16" s="12"/>
      <c r="CP16" s="29">
        <f ca="1">IF(CO16&gt;0,ROUND((INDIRECT(ADDRESS(CO16,$CO$7,,,"ТаблицаСоответствия"))+CQ16)*$CO$8,0),)</f>
        <v>0</v>
      </c>
      <c r="CQ16" s="43"/>
      <c r="CR16" s="12"/>
      <c r="CS16" s="29">
        <f ca="1">IF(CR16&gt;0,ROUND((INDIRECT(ADDRESS(CR16,$CR$7,,,"ТаблицаСоответствия"))+CT16)*$CR$8,0),)</f>
        <v>0</v>
      </c>
      <c r="CT16" s="43"/>
      <c r="CU16" s="12"/>
      <c r="CV16" s="29">
        <f ca="1">IF(CU16&gt;0,ROUND((INDIRECT(ADDRESS(CU16,$CU$7,,,"ТаблицаСоответствия"))+CW16)*$CU$8,0),)</f>
        <v>0</v>
      </c>
      <c r="CW16" s="43"/>
      <c r="CX16" s="12"/>
      <c r="CY16" s="29">
        <f ca="1">IF(CX16&gt;0,ROUND((INDIRECT(ADDRESS(CX16,$CX$7,,,"ТаблицаСоответствия"))+CZ16)*$CX$8,0),)</f>
        <v>0</v>
      </c>
      <c r="CZ16" s="43"/>
      <c r="DA16" s="12"/>
      <c r="DB16" s="29">
        <f ca="1">IF(DA16&gt;0,ROUND((INDIRECT(ADDRESS(DA16,$DA$7,,,"ТаблицаСоответствия"))+DC16)*$DA$8,0),)</f>
        <v>0</v>
      </c>
      <c r="DC16" s="43"/>
      <c r="DD16" s="12"/>
      <c r="DE16" s="29">
        <f ca="1">IF(DD16&gt;0,ROUND((INDIRECT(ADDRESS(DD16,$DD$7,,,"ТаблицаСоответствия"))+DF16)*$DD$8,0),)</f>
        <v>0</v>
      </c>
      <c r="DF16" s="43"/>
      <c r="DG16" s="12"/>
      <c r="DH16" s="29">
        <f ca="1">IF(DG16&gt;0,ROUND((INDIRECT(ADDRESS(DG16,$DG$7,,,"ТаблицаСоответствия"))+DI16)*$DG$8,0),)</f>
        <v>0</v>
      </c>
      <c r="DI16" s="43"/>
      <c r="DJ16" s="12"/>
      <c r="DK16" s="29">
        <f ca="1">IF(DJ16&gt;0,ROUND((INDIRECT(ADDRESS(DJ16,$DJ$7,,,"ТаблицаСоответствия"))+DL16)*$DJ$8,0),)</f>
        <v>0</v>
      </c>
      <c r="DL16" s="43"/>
      <c r="DM16" s="12"/>
      <c r="DN16" s="29">
        <f ca="1">IF(DM16&gt;0,ROUND((INDIRECT(ADDRESS(DM16,$DM$7,,,"ТаблицаСоответствия"))+DO16)*$DM$8,0),)</f>
        <v>0</v>
      </c>
      <c r="DO16" s="43"/>
      <c r="DP16" s="12"/>
      <c r="DQ16" s="29">
        <f ca="1">IF(DP16&gt;0,ROUND((INDIRECT(ADDRESS(DP16,$DP$7,,,"ТаблицаСоответствия"))+DR16)*$DP$8,0),)</f>
        <v>0</v>
      </c>
      <c r="DR16" s="43"/>
      <c r="DS16" s="12"/>
      <c r="DT16" s="29">
        <f ca="1">IF(DS16&gt;0,ROUND((INDIRECT(ADDRESS(DS16,$DS$7,,,"ТаблицаСоответствия"))+DU16)*$DS$8,0),)</f>
        <v>0</v>
      </c>
      <c r="DU16" s="43"/>
      <c r="DV16" s="12"/>
      <c r="DW16" s="29">
        <f ca="1">IF(DV16&gt;0,ROUND((INDIRECT(ADDRESS(DV16,$DV$7,,,"ТаблицаСоответствия"))+DX16)*$DV$8,0),)</f>
        <v>0</v>
      </c>
      <c r="DX16" s="43"/>
      <c r="DY16" s="12"/>
      <c r="DZ16" s="29">
        <f ca="1">IF(DY16&gt;0,ROUND((INDIRECT(ADDRESS(DY16,$DY$7,,,"ТаблицаСоответствия"))+EA16)*$DY$8,0),)</f>
        <v>0</v>
      </c>
      <c r="EA16" s="43"/>
      <c r="EB16" s="169">
        <f ca="1">SUM(CP16,AZ16,BC16,AH16,CA16,CD16,CV16,CS16,CY16,BX16,AW16,AN16,AT16,BI16,BL16,BO16,J16,D16,G16,M16,BR16,BU16,BF16,AQ16,P16,S16,V16,Y16,AB16,AE16,AK16,DB16,DE16,DH16,DK16,DT16,DN16,DQ16,DW16,DZ16,CG16,CJ16,CM16)</f>
        <v>32.799999999999997</v>
      </c>
      <c r="EC16" s="275" t="str">
        <f t="shared" si="1"/>
        <v>Мильков Александ - Чуриканова Елизавета</v>
      </c>
      <c r="ED16" s="276"/>
      <c r="EE16" s="277"/>
      <c r="EF16" s="33">
        <f t="shared" ca="1" si="0"/>
        <v>7</v>
      </c>
    </row>
    <row r="17" spans="1:136" ht="15.75" thickBot="1" x14ac:dyDescent="0.3">
      <c r="A17" s="5">
        <v>8</v>
      </c>
      <c r="B17" s="146" t="s">
        <v>84</v>
      </c>
      <c r="C17" s="12"/>
      <c r="D17" s="182">
        <f ca="1">IF(C17&gt;0,(INDIRECT(ADDRESS(C17,$C$7,,,"ТаблицаСоответствия"))+E17)*$C$8,0)</f>
        <v>0</v>
      </c>
      <c r="E17" s="32"/>
      <c r="F17" s="12"/>
      <c r="G17" s="182">
        <f ca="1">IF(F17&gt;0,(INDIRECT(ADDRESS(F17,$F$7,,,"ТаблицаСоответствия"))+H17)*$F$8,)</f>
        <v>0</v>
      </c>
      <c r="H17" s="32"/>
      <c r="I17" s="12"/>
      <c r="J17" s="29">
        <f ca="1">IF(I17&gt;0,ROUND((INDIRECT(ADDRESS(I17,$I$7,,,"ТаблицаСоответствия"))+K17)*$I$8,0),)</f>
        <v>0</v>
      </c>
      <c r="K17" s="32"/>
      <c r="L17" s="12"/>
      <c r="M17" s="182">
        <f ca="1">IF(L17&gt;0,(INDIRECT(ADDRESS(L17,$L$7,,,"ТаблицаСоответствия"))+N17)*$L$8,0)</f>
        <v>0</v>
      </c>
      <c r="N17" s="32"/>
      <c r="O17" s="12"/>
      <c r="P17" s="29">
        <f ca="1">IF(O17&gt;0,ROUND((INDIRECT(ADDRESS(O17,$O$7,,,"ТаблицаСоответствия"))+Q17)*$O$8,0),)</f>
        <v>0</v>
      </c>
      <c r="Q17" s="32"/>
      <c r="R17" s="12"/>
      <c r="S17" s="29">
        <f ca="1">IF(R17&gt;0,ROUND((INDIRECT(ADDRESS(R17,$R$7,,,"ТаблицаСоответствия"))+T17)*$R$8,0),)</f>
        <v>0</v>
      </c>
      <c r="T17" s="32"/>
      <c r="U17" s="12"/>
      <c r="V17" s="182">
        <f ca="1">IF(U17&gt;0,(INDIRECT(ADDRESS(U17,$U$7,,,"ТаблицаСоответствия"))+W17)*$U$8,0)</f>
        <v>0</v>
      </c>
      <c r="W17" s="32"/>
      <c r="X17" s="12"/>
      <c r="Y17" s="182">
        <f ca="1">IF(X17&gt;0,(INDIRECT(ADDRESS(X17,$X$7,,,"ТаблицаСоответствия"))+Z17)*$X$8,0)</f>
        <v>0</v>
      </c>
      <c r="Z17" s="32"/>
      <c r="AA17" s="12">
        <v>5</v>
      </c>
      <c r="AB17" s="182">
        <f ca="1">IF(AA17&gt;0,(INDIRECT(ADDRESS(AA17,$AA$7,,,"ТаблицаСоответствия"))+AC17)*$AA$8,0)</f>
        <v>5.6</v>
      </c>
      <c r="AC17" s="32"/>
      <c r="AD17" s="12"/>
      <c r="AE17" s="182">
        <f ca="1">IF(AD17&gt;0,(INDIRECT(ADDRESS(AD17,$AD$7,,,"ТаблицаСоответствия"))+AF17)*$AD$8,0)</f>
        <v>0</v>
      </c>
      <c r="AF17" s="32"/>
      <c r="AG17" s="12">
        <v>268</v>
      </c>
      <c r="AH17" s="182">
        <f ca="1">IF(AG17&gt;0,(INDIRECT(ADDRESS(AG17,$AG$7,,,"ТаблицаСоответствия"))+AI17)*$AG$8,0)</f>
        <v>18</v>
      </c>
      <c r="AI17" s="32"/>
      <c r="AJ17" s="12"/>
      <c r="AK17" s="182">
        <f ca="1">IF(AJ17&gt;0,(INDIRECT(ADDRESS(AJ17,$AJ$7,,,"ТаблицаСоответствия"))+AL17)*$AJ$8,0)</f>
        <v>0</v>
      </c>
      <c r="AL17" s="32"/>
      <c r="AM17" s="12"/>
      <c r="AN17" s="182">
        <f ca="1">IF(AM17&gt;0,(INDIRECT(ADDRESS(AM17,$AM$7,,,"ТаблицаСоответствия"))+AO17)*$AM$8,0)</f>
        <v>0</v>
      </c>
      <c r="AO17" s="32"/>
      <c r="AP17" s="12"/>
      <c r="AQ17" s="29">
        <f ca="1">IF(AP17&gt;0,ROUND((INDIRECT(ADDRESS(AP17,$AP$7,,,"ТаблицаСоответствия"))+AR17)*$AP$8,0),)</f>
        <v>0</v>
      </c>
      <c r="AR17" s="32"/>
      <c r="AS17" s="12"/>
      <c r="AT17" s="182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2"/>
      <c r="BI17" s="29">
        <f ca="1">IF(BH17&gt;0,ROUND((INDIRECT(ADDRESS(BH17,$BH$7,,,"ТаблицаСоответствия"))+BJ17)*$BH$8,0),)</f>
        <v>0</v>
      </c>
      <c r="BJ17" s="32"/>
      <c r="BK17" s="12"/>
      <c r="BL17" s="29">
        <f ca="1">IF(BK17&gt;0,ROUND((INDIRECT(ADDRESS(BK17,$BK$7,,,"ТаблицаСоответствия"))+BM17)*$BK$8,0),)</f>
        <v>0</v>
      </c>
      <c r="BM17" s="32"/>
      <c r="BN17" s="12"/>
      <c r="BO17" s="29">
        <f ca="1">IF(BN17&gt;0,ROUND((INDIRECT(ADDRESS(BN17,$BN$7,,,"ТаблицаСоответствия"))+BP17)*$BN$8,0),)</f>
        <v>0</v>
      </c>
      <c r="BP17" s="32"/>
      <c r="BQ17" s="12"/>
      <c r="BR17" s="29">
        <f ca="1">IF(BQ17&gt;0,ROUND((INDIRECT(ADDRESS(BQ17,$BQ$7,,,"ТаблицаСоответствия"))+BS17)*$BQ$8,0),)</f>
        <v>0</v>
      </c>
      <c r="BS17" s="32"/>
      <c r="BT17" s="12"/>
      <c r="BU17" s="29">
        <f ca="1">IF(BT17&gt;0,ROUND((INDIRECT(ADDRESS(BT17,$BT$7,,,"ТаблицаСоответствия"))+BV17)*$BT$8,0),)</f>
        <v>0</v>
      </c>
      <c r="BV17" s="32"/>
      <c r="BW17" s="12"/>
      <c r="BX17" s="29">
        <f ca="1">IF(BW17&gt;0,ROUND((INDIRECT(ADDRESS(BW17,$BW$7,,,"ТаблицаСоответствия"))+BY17)*$BW$8,0),)</f>
        <v>0</v>
      </c>
      <c r="BY17" s="32"/>
      <c r="BZ17" s="12"/>
      <c r="CA17" s="29">
        <f ca="1">IF(BZ17&gt;0,ROUND((INDIRECT(ADDRESS(BZ17,$BZ$7,,,"ТаблицаСоответствия"))+CB17)*$BZ$8,0),)</f>
        <v>0</v>
      </c>
      <c r="CB17" s="32"/>
      <c r="CC17" s="12"/>
      <c r="CD17" s="29">
        <f ca="1">IF(CC17&gt;0,ROUND((INDIRECT(ADDRESS(CC17,$CC$7,,,"ТаблицаСоответствия"))+CE17)*$CC$8,0),)</f>
        <v>0</v>
      </c>
      <c r="CE17" s="32"/>
      <c r="CF17" s="12"/>
      <c r="CG17" s="29">
        <f ca="1">IF(CF17&gt;0,ROUND((INDIRECT(ADDRESS(CF17,$CF$7,,,"ТаблицаСоответствия"))+CH17)*$CF$8,0),)</f>
        <v>0</v>
      </c>
      <c r="CH17" s="32"/>
      <c r="CI17" s="12"/>
      <c r="CJ17" s="29">
        <f ca="1">IF(CI17&gt;0,ROUND((INDIRECT(ADDRESS(CI17,$CI$7,,,"ТаблицаСоответствия"))+CK17)*$CI$8,0),)</f>
        <v>0</v>
      </c>
      <c r="CK17" s="32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9">
        <f ca="1">IF(CR17&gt;0,ROUND((INDIRECT(ADDRESS(CR17,$CR$7,,,"ТаблицаСоответствия"))+CT17)*$CR$8,0),)</f>
        <v>0</v>
      </c>
      <c r="CT17" s="32"/>
      <c r="CU17" s="12"/>
      <c r="CV17" s="29">
        <f ca="1">IF(CU17&gt;0,ROUND((INDIRECT(ADDRESS(CU17,$CU$7,,,"ТаблицаСоответствия"))+CW17)*$CU$8,0),)</f>
        <v>0</v>
      </c>
      <c r="CW17" s="32"/>
      <c r="CX17" s="12"/>
      <c r="CY17" s="29">
        <f ca="1">IF(CX17&gt;0,ROUND((INDIRECT(ADDRESS(CX17,$CX$7,,,"ТаблицаСоответствия"))+CZ17)*$CX$8,0),)</f>
        <v>0</v>
      </c>
      <c r="CZ17" s="32"/>
      <c r="DA17" s="12"/>
      <c r="DB17" s="29">
        <f ca="1">IF(DA17&gt;0,ROUND((INDIRECT(ADDRESS(DA17,$DA$7,,,"ТаблицаСоответствия"))+DC17)*$DA$8,0),)</f>
        <v>0</v>
      </c>
      <c r="DC17" s="32"/>
      <c r="DD17" s="12"/>
      <c r="DE17" s="29">
        <f ca="1">IF(DD17&gt;0,ROUND((INDIRECT(ADDRESS(DD17,$DD$7,,,"ТаблицаСоответствия"))+DF17)*$DD$8,0),)</f>
        <v>0</v>
      </c>
      <c r="DF17" s="32"/>
      <c r="DG17" s="12"/>
      <c r="DH17" s="29">
        <f ca="1">IF(DG17&gt;0,ROUND((INDIRECT(ADDRESS(DG17,$DG$7,,,"ТаблицаСоответствия"))+DI17)*$DG$8,0),)</f>
        <v>0</v>
      </c>
      <c r="DI17" s="32"/>
      <c r="DJ17" s="12"/>
      <c r="DK17" s="29">
        <f ca="1">IF(DJ17&gt;0,ROUND((INDIRECT(ADDRESS(DJ17,$DJ$7,,,"ТаблицаСоответствия"))+DL17)*$DJ$8,0),)</f>
        <v>0</v>
      </c>
      <c r="DL17" s="32"/>
      <c r="DM17" s="12"/>
      <c r="DN17" s="29">
        <f ca="1">IF(DM17&gt;0,ROUND((INDIRECT(ADDRESS(DM17,$DM$7,,,"ТаблицаСоответствия"))+DO17)*$DM$8,0),)</f>
        <v>0</v>
      </c>
      <c r="DO17" s="32"/>
      <c r="DP17" s="12"/>
      <c r="DQ17" s="29">
        <f ca="1">IF(DP17&gt;0,ROUND((INDIRECT(ADDRESS(DP17,$DP$7,,,"ТаблицаСоответствия"))+DR17)*$DP$8,0),)</f>
        <v>0</v>
      </c>
      <c r="DR17" s="32"/>
      <c r="DS17" s="12"/>
      <c r="DT17" s="29">
        <f ca="1">IF(DS17&gt;0,ROUND((INDIRECT(ADDRESS(DS17,$DS$7,,,"ТаблицаСоответствия"))+DU17)*$DS$8,0),)</f>
        <v>0</v>
      </c>
      <c r="DU17" s="32"/>
      <c r="DV17" s="12"/>
      <c r="DW17" s="29">
        <f ca="1">IF(DV17&gt;0,ROUND((INDIRECT(ADDRESS(DV17,$DV$7,,,"ТаблицаСоответствия"))+DX17)*$DV$8,0),)</f>
        <v>0</v>
      </c>
      <c r="DX17" s="32"/>
      <c r="DY17" s="12"/>
      <c r="DZ17" s="29">
        <f ca="1">IF(DY17&gt;0,ROUND((INDIRECT(ADDRESS(DY17,$DY$7,,,"ТаблицаСоответствия"))+EA17)*$DY$8,0),)</f>
        <v>0</v>
      </c>
      <c r="EA17" s="32"/>
      <c r="EB17" s="169">
        <f ca="1">SUM(CP17,AZ17,BC17,AH17,CA17,CD17,CV17,CS17,CY17,BX17,AW17,AN17,AT17,BI17,BL17,BO17,J17,D17,G17,M17,BR17,BU17,BF17,AQ17,P17,S17,V17,Y17,AB17,AE17,AK17,DB17,DE17,DH17,DK17,DT17,DN17,DQ17,DW17,DZ17,CG17,CJ17,CM17)</f>
        <v>23.6</v>
      </c>
      <c r="EC17" s="275" t="str">
        <f t="shared" si="1"/>
        <v>Тарасов Владислав - Карлей Каролина</v>
      </c>
      <c r="ED17" s="276"/>
      <c r="EE17" s="277"/>
      <c r="EF17" s="33">
        <f t="shared" ca="1" si="0"/>
        <v>8</v>
      </c>
    </row>
    <row r="18" spans="1:136" ht="15.75" thickBot="1" x14ac:dyDescent="0.3">
      <c r="A18" s="5">
        <v>9</v>
      </c>
      <c r="B18" s="3" t="s">
        <v>111</v>
      </c>
      <c r="C18" s="12"/>
      <c r="D18" s="182">
        <f ca="1">IF(C18&gt;0,(INDIRECT(ADDRESS(C18,$C$7,,,"ТаблицаСоответствия"))+E18)*$C$8,0)</f>
        <v>0</v>
      </c>
      <c r="E18" s="32"/>
      <c r="F18" s="12"/>
      <c r="G18" s="182">
        <f ca="1">IF(F18&gt;0,(INDIRECT(ADDRESS(F18,$F$7,,,"ТаблицаСоответствия"))+H18)*$F$8,)</f>
        <v>0</v>
      </c>
      <c r="H18" s="32"/>
      <c r="I18" s="12"/>
      <c r="J18" s="29">
        <f ca="1">IF(I18&gt;0,ROUND((INDIRECT(ADDRESS(I18,$I$7,,,"ТаблицаСоответствия"))+K18)*$I$8,0),)</f>
        <v>0</v>
      </c>
      <c r="K18" s="32"/>
      <c r="L18" s="12"/>
      <c r="M18" s="182">
        <f ca="1">IF(L18&gt;0,(INDIRECT(ADDRESS(L18,$L$7,,,"ТаблицаСоответствия"))+N18)*$L$8,0)</f>
        <v>0</v>
      </c>
      <c r="N18" s="32"/>
      <c r="O18" s="12"/>
      <c r="P18" s="29">
        <f ca="1">IF(O18&gt;0,ROUND((INDIRECT(ADDRESS(O18,$O$7,,,"ТаблицаСоответствия"))+Q18)*$O$8,0),)</f>
        <v>0</v>
      </c>
      <c r="Q18" s="32"/>
      <c r="R18" s="12"/>
      <c r="S18" s="29">
        <f ca="1">IF(R18&gt;0,ROUND((INDIRECT(ADDRESS(R18,$R$7,,,"ТаблицаСоответствия"))+T18)*$R$8,0),)</f>
        <v>0</v>
      </c>
      <c r="T18" s="32"/>
      <c r="U18" s="12"/>
      <c r="V18" s="182">
        <f ca="1">IF(U18&gt;0,(INDIRECT(ADDRESS(U18,$U$7,,,"ТаблицаСоответствия"))+W18)*$U$8,0)</f>
        <v>0</v>
      </c>
      <c r="W18" s="32"/>
      <c r="X18" s="12"/>
      <c r="Y18" s="182">
        <f ca="1">IF(X18&gt;0,(INDIRECT(ADDRESS(X18,$X$7,,,"ТаблицаСоответствия"))+Z18)*$X$8,0)</f>
        <v>0</v>
      </c>
      <c r="Z18" s="32"/>
      <c r="AA18" s="12">
        <v>7</v>
      </c>
      <c r="AB18" s="182">
        <f ca="1">IF(AA18&gt;0,(INDIRECT(ADDRESS(AA18,$AA$7,,,"ТаблицаСоответствия"))+AC18)*$AA$8,0)</f>
        <v>2.8</v>
      </c>
      <c r="AC18" s="32"/>
      <c r="AD18" s="12"/>
      <c r="AE18" s="182">
        <f ca="1">IF(AD18&gt;0,(INDIRECT(ADDRESS(AD18,$AD$7,,,"ТаблицаСоответствия"))+AF18)*$AD$8,0)</f>
        <v>0</v>
      </c>
      <c r="AF18" s="32"/>
      <c r="AG18" s="12"/>
      <c r="AH18" s="182">
        <f ca="1">IF(AG18&gt;0,(INDIRECT(ADDRESS(AG18,$AG$7,,,"ТаблицаСоответствия"))+AI18)*$AG$8,0)</f>
        <v>0</v>
      </c>
      <c r="AI18" s="32"/>
      <c r="AJ18" s="12"/>
      <c r="AK18" s="182">
        <f ca="1">IF(AJ18&gt;0,(INDIRECT(ADDRESS(AJ18,$AJ$7,,,"ТаблицаСоответствия"))+AL18)*$AJ$8,0)</f>
        <v>0</v>
      </c>
      <c r="AL18" s="32"/>
      <c r="AM18" s="12"/>
      <c r="AN18" s="182">
        <f ca="1">IF(AM18&gt;0,(INDIRECT(ADDRESS(AM18,$AM$7,,,"ТаблицаСоответствия"))+AO18)*$AM$8,0)</f>
        <v>0</v>
      </c>
      <c r="AO18" s="32"/>
      <c r="AP18" s="12">
        <v>194</v>
      </c>
      <c r="AQ18" s="29">
        <f ca="1">IF(AP18&gt;0,ROUND((INDIRECT(ADDRESS(AP18,$AP$7,,,"ТаблицаСоответствия"))+AR18)*$AP$8,0),)</f>
        <v>16</v>
      </c>
      <c r="AR18" s="32"/>
      <c r="AS18" s="12"/>
      <c r="AT18" s="182">
        <f ca="1">IF(AS18&gt;0,(INDIRECT(ADDRESS(AS18,$AS$7,,,"ТаблицаСоответствия"))+AU18)*$AS$8,0)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12"/>
      <c r="BI18" s="29">
        <f ca="1">IF(BH18&gt;0,ROUND((INDIRECT(ADDRESS(BH18,$BH$7,,,"ТаблицаСоответствия"))+BJ18)*$BH$8,0),)</f>
        <v>0</v>
      </c>
      <c r="BJ18" s="32"/>
      <c r="BK18" s="12"/>
      <c r="BL18" s="29">
        <f ca="1">IF(BK18&gt;0,ROUND((INDIRECT(ADDRESS(BK18,$BK$7,,,"ТаблицаСоответствия"))+BM18)*$BK$8,0),)</f>
        <v>0</v>
      </c>
      <c r="BM18" s="32"/>
      <c r="BN18" s="12"/>
      <c r="BO18" s="29">
        <f ca="1">IF(BN18&gt;0,ROUND((INDIRECT(ADDRESS(BN18,$BN$7,,,"ТаблицаСоответствия"))+BP18)*$BN$8,0),)</f>
        <v>0</v>
      </c>
      <c r="BP18" s="32"/>
      <c r="BQ18" s="12"/>
      <c r="BR18" s="29">
        <f ca="1">IF(BQ18&gt;0,ROUND((INDIRECT(ADDRESS(BQ18,$BQ$7,,,"ТаблицаСоответствия"))+BS18)*$BQ$8,0),)</f>
        <v>0</v>
      </c>
      <c r="BS18" s="32"/>
      <c r="BT18" s="12"/>
      <c r="BU18" s="29">
        <f ca="1">IF(BT18&gt;0,ROUND((INDIRECT(ADDRESS(BT18,$BT$7,,,"ТаблицаСоответствия"))+BV18)*$BT$8,0),)</f>
        <v>0</v>
      </c>
      <c r="BV18" s="32"/>
      <c r="BW18" s="12"/>
      <c r="BX18" s="29">
        <f ca="1">IF(BW18&gt;0,ROUND((INDIRECT(ADDRESS(BW18,$BW$7,,,"ТаблицаСоответствия"))+BY18)*$BW$8,0),)</f>
        <v>0</v>
      </c>
      <c r="BY18" s="32"/>
      <c r="BZ18" s="12"/>
      <c r="CA18" s="29">
        <f ca="1">IF(BZ18&gt;0,ROUND((INDIRECT(ADDRESS(BZ18,$BZ$7,,,"ТаблицаСоответствия"))+CB18)*$BZ$8,0),)</f>
        <v>0</v>
      </c>
      <c r="CB18" s="32"/>
      <c r="CC18" s="12"/>
      <c r="CD18" s="29">
        <f ca="1">IF(CC18&gt;0,ROUND((INDIRECT(ADDRESS(CC18,$CC$7,,,"ТаблицаСоответствия"))+CE18)*$CC$8,0),)</f>
        <v>0</v>
      </c>
      <c r="CE18" s="32"/>
      <c r="CF18" s="12"/>
      <c r="CG18" s="29">
        <f ca="1">IF(CF18&gt;0,ROUND((INDIRECT(ADDRESS(CF18,$CF$7,,,"ТаблицаСоответствия"))+CH18)*$CF$8,0),)</f>
        <v>0</v>
      </c>
      <c r="CH18" s="32"/>
      <c r="CI18" s="12"/>
      <c r="CJ18" s="29">
        <f ca="1">IF(CI18&gt;0,ROUND((INDIRECT(ADDRESS(CI18,$CI$7,,,"ТаблицаСоответствия"))+CK18)*$CI$8,0),)</f>
        <v>0</v>
      </c>
      <c r="CK18" s="32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9">
        <f ca="1">IF(CR18&gt;0,ROUND((INDIRECT(ADDRESS(CR18,$CR$7,,,"ТаблицаСоответствия"))+CT18)*$CR$8,0),)</f>
        <v>0</v>
      </c>
      <c r="CT18" s="32"/>
      <c r="CU18" s="12"/>
      <c r="CV18" s="29">
        <f ca="1">IF(CU18&gt;0,ROUND((INDIRECT(ADDRESS(CU18,$CU$7,,,"ТаблицаСоответствия"))+CW18)*$CU$8,0),)</f>
        <v>0</v>
      </c>
      <c r="CW18" s="32"/>
      <c r="CX18" s="12"/>
      <c r="CY18" s="29">
        <f ca="1">IF(CX18&gt;0,ROUND((INDIRECT(ADDRESS(CX18,$CX$7,,,"ТаблицаСоответствия"))+CZ18)*$CX$8,0),)</f>
        <v>0</v>
      </c>
      <c r="CZ18" s="32"/>
      <c r="DA18" s="12"/>
      <c r="DB18" s="29">
        <f ca="1">IF(DA18&gt;0,ROUND((INDIRECT(ADDRESS(DA18,$DA$7,,,"ТаблицаСоответствия"))+DC18)*$DA$8,0),)</f>
        <v>0</v>
      </c>
      <c r="DC18" s="32"/>
      <c r="DD18" s="12"/>
      <c r="DE18" s="29">
        <f ca="1">IF(DD18&gt;0,ROUND((INDIRECT(ADDRESS(DD18,$DD$7,,,"ТаблицаСоответствия"))+DF18)*$DD$8,0),)</f>
        <v>0</v>
      </c>
      <c r="DF18" s="32"/>
      <c r="DG18" s="12"/>
      <c r="DH18" s="29">
        <f ca="1">IF(DG18&gt;0,ROUND((INDIRECT(ADDRESS(DG18,$DG$7,,,"ТаблицаСоответствия"))+DI18)*$DG$8,0),)</f>
        <v>0</v>
      </c>
      <c r="DI18" s="32"/>
      <c r="DJ18" s="12"/>
      <c r="DK18" s="29">
        <f ca="1">IF(DJ18&gt;0,ROUND((INDIRECT(ADDRESS(DJ18,$DJ$7,,,"ТаблицаСоответствия"))+DL18)*$DJ$8,0),)</f>
        <v>0</v>
      </c>
      <c r="DL18" s="32"/>
      <c r="DM18" s="12"/>
      <c r="DN18" s="29">
        <f ca="1">IF(DM18&gt;0,ROUND((INDIRECT(ADDRESS(DM18,$DM$7,,,"ТаблицаСоответствия"))+DO18)*$DM$8,0),)</f>
        <v>0</v>
      </c>
      <c r="DO18" s="32"/>
      <c r="DP18" s="12"/>
      <c r="DQ18" s="29">
        <f ca="1">IF(DP18&gt;0,ROUND((INDIRECT(ADDRESS(DP18,$DP$7,,,"ТаблицаСоответствия"))+DR18)*$DP$8,0),)</f>
        <v>0</v>
      </c>
      <c r="DR18" s="32"/>
      <c r="DS18" s="12"/>
      <c r="DT18" s="29">
        <f ca="1">IF(DS18&gt;0,ROUND((INDIRECT(ADDRESS(DS18,$DS$7,,,"ТаблицаСоответствия"))+DU18)*$DS$8,0),)</f>
        <v>0</v>
      </c>
      <c r="DU18" s="32"/>
      <c r="DV18" s="12"/>
      <c r="DW18" s="29">
        <f ca="1">IF(DV18&gt;0,ROUND((INDIRECT(ADDRESS(DV18,$DV$7,,,"ТаблицаСоответствия"))+DX18)*$DV$8,0),)</f>
        <v>0</v>
      </c>
      <c r="DX18" s="32"/>
      <c r="DY18" s="12"/>
      <c r="DZ18" s="29">
        <f ca="1">IF(DY18&gt;0,ROUND((INDIRECT(ADDRESS(DY18,$DY$7,,,"ТаблицаСоответствия"))+EA18)*$DY$8,0),)</f>
        <v>0</v>
      </c>
      <c r="EA18" s="32"/>
      <c r="EB18" s="169">
        <f ca="1">SUM(CP18,AZ18,BC18,AH18,CA18,CD18,CV18,CS18,CY18,BX18,AW18,AN18,AT18,BI18,BL18,BO18,J18,D18,G18,M18,BR18,BU18,BF18,AQ18,P18,S18,V18,Y18,AB18,AE18,AK18,DB18,DE18,DH18,DK18,DT18,DN18,DQ18,DW18,DZ18,CG18,CJ18,CM18)</f>
        <v>18.8</v>
      </c>
      <c r="EC18" s="275" t="str">
        <f t="shared" si="1"/>
        <v>Мяло Артём - Статник Полина</v>
      </c>
      <c r="ED18" s="276"/>
      <c r="EE18" s="277"/>
      <c r="EF18" s="33">
        <f t="shared" ca="1" si="0"/>
        <v>9</v>
      </c>
    </row>
    <row r="19" spans="1:136" s="34" customFormat="1" ht="15.75" thickBot="1" x14ac:dyDescent="0.3">
      <c r="A19" s="5">
        <v>10</v>
      </c>
      <c r="B19" s="3" t="s">
        <v>80</v>
      </c>
      <c r="C19" s="12"/>
      <c r="D19" s="182">
        <f ca="1">IF(C19&gt;0,(INDIRECT(ADDRESS(C19,$C$7,,,"ТаблицаСоответствия"))+E19)*$C$8,0)</f>
        <v>0</v>
      </c>
      <c r="E19" s="32"/>
      <c r="F19" s="12"/>
      <c r="G19" s="182">
        <f ca="1">IF(F19&gt;0,(INDIRECT(ADDRESS(F19,$F$7,,,"ТаблицаСоответствия"))+H19)*$F$8,)</f>
        <v>0</v>
      </c>
      <c r="H19" s="32"/>
      <c r="I19" s="12"/>
      <c r="J19" s="29">
        <f ca="1">IF(I19&gt;0,ROUND((INDIRECT(ADDRESS(I19,$I$7,,,"ТаблицаСоответствия"))+K19)*$I$8,0),)</f>
        <v>0</v>
      </c>
      <c r="K19" s="32"/>
      <c r="L19" s="12"/>
      <c r="M19" s="182">
        <f ca="1">IF(L19&gt;0,(INDIRECT(ADDRESS(L19,$L$7,,,"ТаблицаСоответствия"))+N19)*$L$8,0)</f>
        <v>0</v>
      </c>
      <c r="N19" s="32"/>
      <c r="O19" s="12"/>
      <c r="P19" s="29">
        <f ca="1">IF(O19&gt;0,ROUND((INDIRECT(ADDRESS(O19,$O$7,,,"ТаблицаСоответствия"))+Q19)*$O$8,0),)</f>
        <v>0</v>
      </c>
      <c r="Q19" s="32"/>
      <c r="R19" s="12"/>
      <c r="S19" s="29">
        <f ca="1">IF(R19&gt;0,ROUND((INDIRECT(ADDRESS(R19,$R$7,,,"ТаблицаСоответствия"))+T19)*$R$8,0),)</f>
        <v>0</v>
      </c>
      <c r="T19" s="32"/>
      <c r="U19" s="12"/>
      <c r="V19" s="182">
        <f ca="1">IF(U19&gt;0,(INDIRECT(ADDRESS(U19,$U$7,,,"ТаблицаСоответствия"))+W19)*$U$8,0)</f>
        <v>0</v>
      </c>
      <c r="W19" s="32"/>
      <c r="X19" s="12">
        <v>8</v>
      </c>
      <c r="Y19" s="182">
        <f ca="1">IF(X19&gt;0,(INDIRECT(ADDRESS(X19,$X$7,,,"ТаблицаСоответствия"))+Z19)*$X$8,0)</f>
        <v>14</v>
      </c>
      <c r="Z19" s="32"/>
      <c r="AA19" s="12">
        <v>6</v>
      </c>
      <c r="AB19" s="182">
        <f ca="1">IF(AA19&gt;0,(INDIRECT(ADDRESS(AA19,$AA$7,,,"ТаблицаСоответствия"))+AC19)*$AA$8,0)</f>
        <v>2.8</v>
      </c>
      <c r="AC19" s="32"/>
      <c r="AD19" s="12"/>
      <c r="AE19" s="182">
        <f ca="1">IF(AD19&gt;0,(INDIRECT(ADDRESS(AD19,$AD$7,,,"ТаблицаСоответствия"))+AF19)*$AD$8,0)</f>
        <v>0</v>
      </c>
      <c r="AF19" s="32"/>
      <c r="AG19" s="12"/>
      <c r="AH19" s="182">
        <f ca="1">IF(AG19&gt;0,(INDIRECT(ADDRESS(AG19,$AG$7,,,"ТаблицаСоответствия"))+AI19)*$AG$8,0)</f>
        <v>0</v>
      </c>
      <c r="AI19" s="32"/>
      <c r="AJ19" s="12"/>
      <c r="AK19" s="182">
        <f ca="1">IF(AJ19&gt;0,(INDIRECT(ADDRESS(AJ19,$AJ$7,,,"ТаблицаСоответствия"))+AL19)*$AJ$8,0)</f>
        <v>0</v>
      </c>
      <c r="AL19" s="32"/>
      <c r="AM19" s="12"/>
      <c r="AN19" s="182">
        <f ca="1">IF(AM19&gt;0,(INDIRECT(ADDRESS(AM19,$AM$7,,,"ТаблицаСоответствия"))+AO19)*$AM$8,0)</f>
        <v>0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182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69">
        <f ca="1">SUM(CP19,AZ19,BC19,AH19,CA19,CD19,CV19,CS19,CY19,BX19,AW19,AN19,AT19,BI19,BL19,BO19,J19,D19,G19,M19,BR19,BU19,BF19,AQ19,P19,S19,V19,Y19,AB19,AE19,AK19,DB19,DE19,DH19,DK19,DT19,DN19,DQ19,DW19,DZ19,CG19,CJ19,CM19)</f>
        <v>16.8</v>
      </c>
      <c r="EC19" s="278" t="str">
        <f t="shared" si="1"/>
        <v>Гуменюк Марк - Бахышова Арина</v>
      </c>
      <c r="ED19" s="279"/>
      <c r="EE19" s="280"/>
      <c r="EF19" s="33">
        <f t="shared" ca="1" si="0"/>
        <v>10</v>
      </c>
    </row>
    <row r="20" spans="1:136" ht="15.75" thickBot="1" x14ac:dyDescent="0.3">
      <c r="A20" s="5">
        <v>11</v>
      </c>
      <c r="B20" s="224" t="s">
        <v>161</v>
      </c>
      <c r="C20" s="12"/>
      <c r="D20" s="182">
        <f ca="1">IF(C20&gt;0,(INDIRECT(ADDRESS(C20,$C$7,,,"ТаблицаСоответствия"))+E20)*$C$8,0)</f>
        <v>0</v>
      </c>
      <c r="E20" s="32"/>
      <c r="F20" s="12"/>
      <c r="G20" s="182">
        <f ca="1">IF(F20&gt;0,(INDIRECT(ADDRESS(F20,$F$7,,,"ТаблицаСоответствия"))+H20)*$F$8,)</f>
        <v>0</v>
      </c>
      <c r="H20" s="32"/>
      <c r="I20" s="12"/>
      <c r="J20" s="29">
        <f ca="1">IF(I20&gt;0,ROUND((INDIRECT(ADDRESS(I20,$I$7,,,"ТаблицаСоответствия"))+K20)*$I$8,0),)</f>
        <v>0</v>
      </c>
      <c r="K20" s="32"/>
      <c r="L20" s="12"/>
      <c r="M20" s="182">
        <f ca="1">IF(L20&gt;0,(INDIRECT(ADDRESS(L20,$L$7,,,"ТаблицаСоответствия"))+N20)*$L$8,0)</f>
        <v>0</v>
      </c>
      <c r="N20" s="32"/>
      <c r="O20" s="12"/>
      <c r="P20" s="29">
        <f ca="1">IF(O20&gt;0,ROUND((INDIRECT(ADDRESS(O20,$O$7,,,"ТаблицаСоответствия"))+Q20)*$O$8,0),)</f>
        <v>0</v>
      </c>
      <c r="Q20" s="32"/>
      <c r="R20" s="12"/>
      <c r="S20" s="29">
        <f ca="1">IF(R20&gt;0,ROUND((INDIRECT(ADDRESS(R20,$R$7,,,"ТаблицаСоответствия"))+T20)*$R$8,0),)</f>
        <v>0</v>
      </c>
      <c r="T20" s="32"/>
      <c r="U20" s="12"/>
      <c r="V20" s="182">
        <f ca="1">IF(U20&gt;0,(INDIRECT(ADDRESS(U20,$U$7,,,"ТаблицаСоответствия"))+W20)*$U$8,0)</f>
        <v>0</v>
      </c>
      <c r="W20" s="32"/>
      <c r="X20" s="12"/>
      <c r="Y20" s="182">
        <f ca="1">IF(X20&gt;0,(INDIRECT(ADDRESS(X20,$X$7,,,"ТаблицаСоответствия"))+Z20)*$X$8,0)</f>
        <v>0</v>
      </c>
      <c r="Z20" s="32"/>
      <c r="AA20" s="12"/>
      <c r="AB20" s="182">
        <f ca="1">IF(AA20&gt;0,(INDIRECT(ADDRESS(AA20,$AA$7,,,"ТаблицаСоответствия"))+AC20)*$AA$8,0)</f>
        <v>0</v>
      </c>
      <c r="AC20" s="32"/>
      <c r="AD20" s="12">
        <v>4</v>
      </c>
      <c r="AE20" s="182">
        <f ca="1">IF(AD20&gt;0,(INDIRECT(ADDRESS(AD20,$AD$7,,,"ТаблицаСоответствия"))+AF20)*$AD$8,0)</f>
        <v>7.1999999999999993</v>
      </c>
      <c r="AF20" s="32"/>
      <c r="AG20" s="12"/>
      <c r="AH20" s="182">
        <f ca="1">IF(AG20&gt;0,(INDIRECT(ADDRESS(AG20,$AG$7,,,"ТаблицаСоответствия"))+AI20)*$AG$8,0)</f>
        <v>0</v>
      </c>
      <c r="AI20" s="32"/>
      <c r="AJ20" s="12"/>
      <c r="AK20" s="182">
        <f ca="1">IF(AJ20&gt;0,(INDIRECT(ADDRESS(AJ20,$AJ$7,,,"ТаблицаСоответствия"))+AL20)*$AJ$8,0)</f>
        <v>0</v>
      </c>
      <c r="AL20" s="32"/>
      <c r="AM20" s="12"/>
      <c r="AN20" s="182">
        <f ca="1">IF(AM20&gt;0,(INDIRECT(ADDRESS(AM20,$AM$7,,,"ТаблицаСоответствия"))+AO20)*$AM$8,0)</f>
        <v>0</v>
      </c>
      <c r="AO20" s="32"/>
      <c r="AP20" s="12"/>
      <c r="AQ20" s="29">
        <f ca="1">IF(AP20&gt;0,ROUND((INDIRECT(ADDRESS(AP20,$AP$7,,,"ТаблицаСоответствия"))+AR20)*$AP$8,0),)</f>
        <v>0</v>
      </c>
      <c r="AR20" s="32"/>
      <c r="AS20" s="12"/>
      <c r="AT20" s="182">
        <f ca="1">IF(AS20&gt;0,(INDIRECT(ADDRESS(AS20,$AS$7,,,"ТаблицаСоответствия"))+AU20)*$AS$8,0)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12"/>
      <c r="BI20" s="29">
        <f ca="1">IF(BH20&gt;0,ROUND((INDIRECT(ADDRESS(BH20,$BH$7,,,"ТаблицаСоответствия"))+BJ20)*$BH$8,0),)</f>
        <v>0</v>
      </c>
      <c r="BJ20" s="32"/>
      <c r="BK20" s="12"/>
      <c r="BL20" s="29">
        <f ca="1">IF(BK20&gt;0,ROUND((INDIRECT(ADDRESS(BK20,$BK$7,,,"ТаблицаСоответствия"))+BM20)*$BK$8,0),)</f>
        <v>0</v>
      </c>
      <c r="BM20" s="32"/>
      <c r="BN20" s="12"/>
      <c r="BO20" s="29">
        <f ca="1">IF(BN20&gt;0,ROUND((INDIRECT(ADDRESS(BN20,$BN$7,,,"ТаблицаСоответствия"))+BP20)*$BN$8,0),)</f>
        <v>0</v>
      </c>
      <c r="BP20" s="32"/>
      <c r="BQ20" s="12"/>
      <c r="BR20" s="29">
        <f ca="1">IF(BQ20&gt;0,ROUND((INDIRECT(ADDRESS(BQ20,$BQ$7,,,"ТаблицаСоответствия"))+BS20)*$BQ$8,0),)</f>
        <v>0</v>
      </c>
      <c r="BS20" s="32"/>
      <c r="BT20" s="12"/>
      <c r="BU20" s="29">
        <f ca="1">IF(BT20&gt;0,ROUND((INDIRECT(ADDRESS(BT20,$BT$7,,,"ТаблицаСоответствия"))+BV20)*$BT$8,0),)</f>
        <v>0</v>
      </c>
      <c r="BV20" s="32"/>
      <c r="BW20" s="12"/>
      <c r="BX20" s="29">
        <f ca="1">IF(BW20&gt;0,ROUND((INDIRECT(ADDRESS(BW20,$BW$7,,,"ТаблицаСоответствия"))+BY20)*$BW$8,0),)</f>
        <v>0</v>
      </c>
      <c r="BY20" s="32"/>
      <c r="BZ20" s="12"/>
      <c r="CA20" s="29">
        <f ca="1">IF(BZ20&gt;0,ROUND((INDIRECT(ADDRESS(BZ20,$BZ$7,,,"ТаблицаСоответствия"))+CB20)*$BZ$8,0),)</f>
        <v>0</v>
      </c>
      <c r="CB20" s="32"/>
      <c r="CC20" s="12"/>
      <c r="CD20" s="29">
        <f ca="1">IF(CC20&gt;0,ROUND((INDIRECT(ADDRESS(CC20,$CC$7,,,"ТаблицаСоответствия"))+CE20)*$CC$8,0),)</f>
        <v>0</v>
      </c>
      <c r="CE20" s="32"/>
      <c r="CF20" s="12"/>
      <c r="CG20" s="29">
        <f ca="1">IF(CF20&gt;0,ROUND((INDIRECT(ADDRESS(CF20,$CF$7,,,"ТаблицаСоответствия"))+CH20)*$CF$8,0),)</f>
        <v>0</v>
      </c>
      <c r="CH20" s="32"/>
      <c r="CI20" s="12"/>
      <c r="CJ20" s="29">
        <f ca="1">IF(CI20&gt;0,ROUND((INDIRECT(ADDRESS(CI20,$CI$7,,,"ТаблицаСоответствия"))+CK20)*$CI$8,0),)</f>
        <v>0</v>
      </c>
      <c r="CK20" s="32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9">
        <f ca="1">IF(CR20&gt;0,ROUND((INDIRECT(ADDRESS(CR20,$CR$7,,,"ТаблицаСоответствия"))+CT20)*$CR$8,0),)</f>
        <v>0</v>
      </c>
      <c r="CT20" s="32"/>
      <c r="CU20" s="12"/>
      <c r="CV20" s="29">
        <f ca="1">IF(CU20&gt;0,ROUND((INDIRECT(ADDRESS(CU20,$CU$7,,,"ТаблицаСоответствия"))+CW20)*$CU$8,0),)</f>
        <v>0</v>
      </c>
      <c r="CW20" s="32"/>
      <c r="CX20" s="12"/>
      <c r="CY20" s="29">
        <f ca="1">IF(CX20&gt;0,ROUND((INDIRECT(ADDRESS(CX20,$CX$7,,,"ТаблицаСоответствия"))+CZ20)*$CX$8,0),)</f>
        <v>0</v>
      </c>
      <c r="CZ20" s="32"/>
      <c r="DA20" s="12"/>
      <c r="DB20" s="29">
        <f ca="1">IF(DA20&gt;0,ROUND((INDIRECT(ADDRESS(DA20,$DA$7,,,"ТаблицаСоответствия"))+DC20)*$DA$8,0),)</f>
        <v>0</v>
      </c>
      <c r="DC20" s="32"/>
      <c r="DD20" s="12"/>
      <c r="DE20" s="29">
        <f ca="1">IF(DD20&gt;0,ROUND((INDIRECT(ADDRESS(DD20,$DD$7,,,"ТаблицаСоответствия"))+DF20)*$DD$8,0),)</f>
        <v>0</v>
      </c>
      <c r="DF20" s="32"/>
      <c r="DG20" s="12"/>
      <c r="DH20" s="29">
        <f ca="1">IF(DG20&gt;0,ROUND((INDIRECT(ADDRESS(DG20,$DG$7,,,"ТаблицаСоответствия"))+DI20)*$DG$8,0),)</f>
        <v>0</v>
      </c>
      <c r="DI20" s="32"/>
      <c r="DJ20" s="12"/>
      <c r="DK20" s="29">
        <f ca="1">IF(DJ20&gt;0,ROUND((INDIRECT(ADDRESS(DJ20,$DJ$7,,,"ТаблицаСоответствия"))+DL20)*$DJ$8,0),)</f>
        <v>0</v>
      </c>
      <c r="DL20" s="32"/>
      <c r="DM20" s="12"/>
      <c r="DN20" s="29">
        <f ca="1">IF(DM20&gt;0,ROUND((INDIRECT(ADDRESS(DM20,$DM$7,,,"ТаблицаСоответствия"))+DO20)*$DM$8,0),)</f>
        <v>0</v>
      </c>
      <c r="DO20" s="32"/>
      <c r="DP20" s="12"/>
      <c r="DQ20" s="29">
        <f ca="1">IF(DP20&gt;0,ROUND((INDIRECT(ADDRESS(DP20,$DP$7,,,"ТаблицаСоответствия"))+DR20)*$DP$8,0),)</f>
        <v>0</v>
      </c>
      <c r="DR20" s="32"/>
      <c r="DS20" s="12"/>
      <c r="DT20" s="29">
        <f ca="1">IF(DS20&gt;0,ROUND((INDIRECT(ADDRESS(DS20,$DS$7,,,"ТаблицаСоответствия"))+DU20)*$DS$8,0),)</f>
        <v>0</v>
      </c>
      <c r="DU20" s="32"/>
      <c r="DV20" s="12"/>
      <c r="DW20" s="29">
        <f ca="1">IF(DV20&gt;0,ROUND((INDIRECT(ADDRESS(DV20,$DV$7,,,"ТаблицаСоответствия"))+DX20)*$DV$8,0),)</f>
        <v>0</v>
      </c>
      <c r="DX20" s="32"/>
      <c r="DY20" s="12"/>
      <c r="DZ20" s="29">
        <f ca="1">IF(DY20&gt;0,ROUND((INDIRECT(ADDRESS(DY20,$DY$7,,,"ТаблицаСоответствия"))+EA20)*$DY$8,0),)</f>
        <v>0</v>
      </c>
      <c r="EA20" s="32"/>
      <c r="EB20" s="169">
        <f ca="1">SUM(CP20,AZ20,BC20,AH20,CA20,CD20,CV20,CS20,CY20,BX20,AW20,AN20,AT20,BI20,BL20,BO20,J20,D20,G20,M20,BR20,BU20,BF20,AQ20,P20,S20,V20,Y20,AB20,AE20,AK20,DB20,DE20,DH20,DK20,DT20,DN20,DQ20,DW20,DZ20,CG20,CJ20,CM20)</f>
        <v>7.1999999999999993</v>
      </c>
      <c r="EC20" s="275" t="str">
        <f t="shared" si="1"/>
        <v>Ефремов Игорь - Рудольф Алина</v>
      </c>
      <c r="ED20" s="276"/>
      <c r="EE20" s="277"/>
      <c r="EF20" s="33">
        <f t="shared" ca="1" si="0"/>
        <v>11</v>
      </c>
    </row>
    <row r="21" spans="1:136" ht="15.75" thickBot="1" x14ac:dyDescent="0.3">
      <c r="A21" s="5">
        <v>12</v>
      </c>
      <c r="B21" s="196" t="s">
        <v>162</v>
      </c>
      <c r="C21" s="37"/>
      <c r="D21" s="182">
        <f ca="1">IF(C21&gt;0,(INDIRECT(ADDRESS(C21,$C$7,,,"ТаблицаСоответствия"))+E21)*$C$8,0)</f>
        <v>0</v>
      </c>
      <c r="E21" s="63"/>
      <c r="F21" s="37"/>
      <c r="G21" s="182">
        <f ca="1">IF(F21&gt;0,(INDIRECT(ADDRESS(F21,$F$7,,,"ТаблицаСоответствия"))+H21)*$F$8,)</f>
        <v>0</v>
      </c>
      <c r="H21" s="63"/>
      <c r="I21" s="37"/>
      <c r="J21" s="29">
        <f ca="1">IF(I21&gt;0,ROUND((INDIRECT(ADDRESS(I21,$I$7,,,"ТаблицаСоответствия"))+K21)*$I$8,0),)</f>
        <v>0</v>
      </c>
      <c r="K21" s="63"/>
      <c r="L21" s="37"/>
      <c r="M21" s="182">
        <f ca="1">IF(L21&gt;0,(INDIRECT(ADDRESS(L21,$L$7,,,"ТаблицаСоответствия"))+N21)*$L$8,0)</f>
        <v>0</v>
      </c>
      <c r="N21" s="63"/>
      <c r="O21" s="37"/>
      <c r="P21" s="29">
        <f ca="1">IF(O21&gt;0,ROUND((INDIRECT(ADDRESS(O21,$O$7,,,"ТаблицаСоответствия"))+Q21)*$O$8,0),)</f>
        <v>0</v>
      </c>
      <c r="Q21" s="63"/>
      <c r="R21" s="37"/>
      <c r="S21" s="29">
        <f ca="1">IF(R21&gt;0,ROUND((INDIRECT(ADDRESS(R21,$R$7,,,"ТаблицаСоответствия"))+T21)*$R$8,0),)</f>
        <v>0</v>
      </c>
      <c r="T21" s="63"/>
      <c r="U21" s="37">
        <v>42</v>
      </c>
      <c r="V21" s="182">
        <f ca="1">IF(U21&gt;0,(INDIRECT(ADDRESS(U21,$U$7,,,"ТаблицаСоответствия"))+W21)*$U$8,0)</f>
        <v>6.4</v>
      </c>
      <c r="W21" s="63"/>
      <c r="X21" s="37">
        <v>6</v>
      </c>
      <c r="Y21" s="182">
        <f ca="1">IF(X21&gt;0,(INDIRECT(ADDRESS(X21,$X$7,,,"ТаблицаСоответствия"))+Z21)*$X$8,0)</f>
        <v>19.599999999999998</v>
      </c>
      <c r="Z21" s="63"/>
      <c r="AA21" s="37">
        <v>4</v>
      </c>
      <c r="AB21" s="182">
        <f ca="1">IF(AA21&gt;0,(INDIRECT(ADDRESS(AA21,$AA$7,,,"ТаблицаСоответствия"))+AC21)*$AA$8,0)</f>
        <v>8.3999999999999986</v>
      </c>
      <c r="AC21" s="63"/>
      <c r="AD21" s="37"/>
      <c r="AE21" s="182">
        <f ca="1">IF(AD21&gt;0,(INDIRECT(ADDRESS(AD21,$AD$7,,,"ТаблицаСоответствия"))+AF21)*$AD$8,0)</f>
        <v>0</v>
      </c>
      <c r="AF21" s="63"/>
      <c r="AG21" s="37"/>
      <c r="AH21" s="182">
        <f ca="1">IF(AG21&gt;0,(INDIRECT(ADDRESS(AG21,$AG$7,,,"ТаблицаСоответствия"))+AI21)*$AG$8,0)</f>
        <v>0</v>
      </c>
      <c r="AI21" s="63"/>
      <c r="AJ21" s="37"/>
      <c r="AK21" s="182">
        <f ca="1">IF(AJ21&gt;0,(INDIRECT(ADDRESS(AJ21,$AJ$7,,,"ТаблицаСоответствия"))+AL21)*$AJ$8,0)</f>
        <v>0</v>
      </c>
      <c r="AL21" s="63"/>
      <c r="AM21" s="37"/>
      <c r="AN21" s="182">
        <f ca="1">IF(AM21&gt;0,(INDIRECT(ADDRESS(AM21,$AM$7,,,"ТаблицаСоответствия"))+AO21)*$AM$8,0)</f>
        <v>0</v>
      </c>
      <c r="AO21" s="63"/>
      <c r="AP21" s="37"/>
      <c r="AQ21" s="29">
        <f ca="1">IF(AP21&gt;0,ROUND((INDIRECT(ADDRESS(AP21,$AP$7,,,"ТаблицаСоответствия"))+AR21)*$AP$8,0),)</f>
        <v>0</v>
      </c>
      <c r="AR21" s="63"/>
      <c r="AS21" s="37"/>
      <c r="AT21" s="182">
        <f ca="1">IF(AS21&gt;0,(INDIRECT(ADDRESS(AS21,$AS$7,,,"ТаблицаСоответствия"))+AU21)*$AS$8,0)</f>
        <v>0</v>
      </c>
      <c r="AU21" s="63"/>
      <c r="AV21" s="37"/>
      <c r="AW21" s="29">
        <f ca="1">IF(AV21&gt;0,ROUND((INDIRECT(ADDRESS(AV21,$AV$7,,,"ТаблицаСоответствия"))+AX21)*$AV$8,0),)</f>
        <v>0</v>
      </c>
      <c r="AX21" s="63"/>
      <c r="AY21" s="37"/>
      <c r="AZ21" s="29">
        <f ca="1">IF(AY21&gt;0,ROUND((INDIRECT(ADDRESS(AY21,$AY$7,,,"ТаблицаСоответствия"))+BA21)*$AY$8,0),)</f>
        <v>0</v>
      </c>
      <c r="BA21" s="63"/>
      <c r="BB21" s="37"/>
      <c r="BC21" s="29">
        <f ca="1">IF(BB21&gt;0,ROUND((INDIRECT(ADDRESS(BB21,$BB$7,,,"ТаблицаСоответствия"))+BD21)*$BB$8,0),)</f>
        <v>0</v>
      </c>
      <c r="BD21" s="63"/>
      <c r="BE21" s="37"/>
      <c r="BF21" s="29">
        <f ca="1">IF(BE21&gt;0,ROUND((INDIRECT(ADDRESS(BE21,$BE$7,,,"ТаблицаСоответствия"))+BG21)*$BE$8,0),)</f>
        <v>0</v>
      </c>
      <c r="BG21" s="63"/>
      <c r="BH21" s="37"/>
      <c r="BI21" s="29">
        <f ca="1">IF(BH21&gt;0,ROUND((INDIRECT(ADDRESS(BH21,$BH$7,,,"ТаблицаСоответствия"))+BJ21)*$BH$8,0),)</f>
        <v>0</v>
      </c>
      <c r="BJ21" s="63"/>
      <c r="BK21" s="37"/>
      <c r="BL21" s="29">
        <f ca="1">IF(BK21&gt;0,ROUND((INDIRECT(ADDRESS(BK21,$BK$7,,,"ТаблицаСоответствия"))+BM21)*$BK$8,0),)</f>
        <v>0</v>
      </c>
      <c r="BM21" s="63"/>
      <c r="BN21" s="37"/>
      <c r="BO21" s="29">
        <f ca="1">IF(BN21&gt;0,ROUND((INDIRECT(ADDRESS(BN21,$BN$7,,,"ТаблицаСоответствия"))+BP21)*$BN$8,0),)</f>
        <v>0</v>
      </c>
      <c r="BP21" s="63"/>
      <c r="BQ21" s="37"/>
      <c r="BR21" s="29">
        <f ca="1">IF(BQ21&gt;0,ROUND((INDIRECT(ADDRESS(BQ21,$BQ$7,,,"ТаблицаСоответствия"))+BS21)*$BQ$8,0),)</f>
        <v>0</v>
      </c>
      <c r="BS21" s="63"/>
      <c r="BT21" s="37"/>
      <c r="BU21" s="29">
        <f ca="1">IF(BT21&gt;0,ROUND((INDIRECT(ADDRESS(BT21,$BT$7,,,"ТаблицаСоответствия"))+BV21)*$BT$8,0),)</f>
        <v>0</v>
      </c>
      <c r="BV21" s="63"/>
      <c r="BW21" s="37"/>
      <c r="BX21" s="29">
        <f ca="1">IF(BW21&gt;0,ROUND((INDIRECT(ADDRESS(BW21,$BW$7,,,"ТаблицаСоответствия"))+BY21)*$BW$8,0),)</f>
        <v>0</v>
      </c>
      <c r="BY21" s="63"/>
      <c r="BZ21" s="37"/>
      <c r="CA21" s="29">
        <f ca="1">IF(BZ21&gt;0,ROUND((INDIRECT(ADDRESS(BZ21,$BZ$7,,,"ТаблицаСоответствия"))+CB21)*$BZ$8,0),)</f>
        <v>0</v>
      </c>
      <c r="CB21" s="63"/>
      <c r="CC21" s="37"/>
      <c r="CD21" s="29">
        <f ca="1">IF(CC21&gt;0,ROUND((INDIRECT(ADDRESS(CC21,$CC$7,,,"ТаблицаСоответствия"))+CE21)*$CC$8,0),)</f>
        <v>0</v>
      </c>
      <c r="CE21" s="63"/>
      <c r="CF21" s="37"/>
      <c r="CG21" s="29">
        <f ca="1">IF(CF21&gt;0,ROUND((INDIRECT(ADDRESS(CF21,$CF$7,,,"ТаблицаСоответствия"))+CH21)*$CF$8,0),)</f>
        <v>0</v>
      </c>
      <c r="CH21" s="63"/>
      <c r="CI21" s="37"/>
      <c r="CJ21" s="29">
        <f ca="1">IF(CI21&gt;0,ROUND((INDIRECT(ADDRESS(CI21,$CI$7,,,"ТаблицаСоответствия"))+CK21)*$CI$8,0),)</f>
        <v>0</v>
      </c>
      <c r="CK21" s="63"/>
      <c r="CL21" s="37"/>
      <c r="CM21" s="29">
        <f ca="1">IF(CL21&gt;0,ROUND((INDIRECT(ADDRESS(CL21,$CL$7,,,"ТаблицаСоответствия"))+CN21)*$CL$8,0),)</f>
        <v>0</v>
      </c>
      <c r="CN21" s="63"/>
      <c r="CO21" s="37"/>
      <c r="CP21" s="29">
        <f ca="1">IF(CO21&gt;0,ROUND((INDIRECT(ADDRESS(CO21,$CO$7,,,"ТаблицаСоответствия"))+CQ21)*$CO$8,0),)</f>
        <v>0</v>
      </c>
      <c r="CQ21" s="63"/>
      <c r="CR21" s="37"/>
      <c r="CS21" s="29">
        <f ca="1">IF(CR21&gt;0,ROUND((INDIRECT(ADDRESS(CR21,$CR$7,,,"ТаблицаСоответствия"))+CT21)*$CR$8,0),)</f>
        <v>0</v>
      </c>
      <c r="CT21" s="63"/>
      <c r="CU21" s="37"/>
      <c r="CV21" s="29">
        <f ca="1">IF(CU21&gt;0,ROUND((INDIRECT(ADDRESS(CU21,$CU$7,,,"ТаблицаСоответствия"))+CW21)*$CU$8,0),)</f>
        <v>0</v>
      </c>
      <c r="CW21" s="63"/>
      <c r="CX21" s="37"/>
      <c r="CY21" s="29">
        <f ca="1">IF(CX21&gt;0,ROUND((INDIRECT(ADDRESS(CX21,$CX$7,,,"ТаблицаСоответствия"))+CZ21)*$CX$8,0),)</f>
        <v>0</v>
      </c>
      <c r="CZ21" s="63"/>
      <c r="DA21" s="37"/>
      <c r="DB21" s="29">
        <f ca="1">IF(DA21&gt;0,ROUND((INDIRECT(ADDRESS(DA21,$DA$7,,,"ТаблицаСоответствия"))+DC21)*$DA$8,0),)</f>
        <v>0</v>
      </c>
      <c r="DC21" s="63"/>
      <c r="DD21" s="37"/>
      <c r="DE21" s="29">
        <f ca="1">IF(DD21&gt;0,ROUND((INDIRECT(ADDRESS(DD21,$DD$7,,,"ТаблицаСоответствия"))+DF21)*$DD$8,0),)</f>
        <v>0</v>
      </c>
      <c r="DF21" s="63"/>
      <c r="DG21" s="37"/>
      <c r="DH21" s="29">
        <f ca="1">IF(DG21&gt;0,ROUND((INDIRECT(ADDRESS(DG21,$DG$7,,,"ТаблицаСоответствия"))+DI21)*$DG$8,0),)</f>
        <v>0</v>
      </c>
      <c r="DI21" s="63"/>
      <c r="DJ21" s="37"/>
      <c r="DK21" s="29">
        <f ca="1">IF(DJ21&gt;0,ROUND((INDIRECT(ADDRESS(DJ21,$DJ$7,,,"ТаблицаСоответствия"))+DL21)*$DJ$8,0),)</f>
        <v>0</v>
      </c>
      <c r="DL21" s="63"/>
      <c r="DM21" s="37"/>
      <c r="DN21" s="29">
        <f ca="1">IF(DM21&gt;0,ROUND((INDIRECT(ADDRESS(DM21,$DM$7,,,"ТаблицаСоответствия"))+DO21)*$DM$8,0),)</f>
        <v>0</v>
      </c>
      <c r="DO21" s="63"/>
      <c r="DP21" s="37"/>
      <c r="DQ21" s="29">
        <f ca="1">IF(DP21&gt;0,ROUND((INDIRECT(ADDRESS(DP21,$DP$7,,,"ТаблицаСоответствия"))+DR21)*$DP$8,0),)</f>
        <v>0</v>
      </c>
      <c r="DR21" s="63"/>
      <c r="DS21" s="37"/>
      <c r="DT21" s="29">
        <f ca="1">IF(DS21&gt;0,ROUND((INDIRECT(ADDRESS(DS21,$DS$7,,,"ТаблицаСоответствия"))+DU21)*$DS$8,0),)</f>
        <v>0</v>
      </c>
      <c r="DU21" s="63"/>
      <c r="DV21" s="37"/>
      <c r="DW21" s="29">
        <f ca="1">IF(DV21&gt;0,ROUND((INDIRECT(ADDRESS(DV21,$DV$7,,,"ТаблицаСоответствия"))+DX21)*$DV$8,0),)</f>
        <v>0</v>
      </c>
      <c r="DX21" s="63"/>
      <c r="DY21" s="37"/>
      <c r="DZ21" s="29">
        <f ca="1">IF(DY21&gt;0,ROUND((INDIRECT(ADDRESS(DY21,$DY$7,,,"ТаблицаСоответствия"))+EA21)*$DY$8,0),)</f>
        <v>0</v>
      </c>
      <c r="EA21" s="63"/>
      <c r="EB21" s="169">
        <v>0</v>
      </c>
      <c r="EC21" s="275" t="str">
        <f t="shared" si="1"/>
        <v>Ефремов Игорь - Требушенко Елизавета РАСПАЛАСЬ!)</v>
      </c>
      <c r="ED21" s="276"/>
      <c r="EE21" s="277"/>
      <c r="EF21" s="33">
        <f t="shared" si="0"/>
        <v>0</v>
      </c>
    </row>
    <row r="22" spans="1:136" ht="15.75" thickBot="1" x14ac:dyDescent="0.3">
      <c r="A22" s="5">
        <v>13</v>
      </c>
      <c r="B22" s="196"/>
      <c r="C22" s="12"/>
      <c r="D22" s="182">
        <f ca="1">IF(C22&gt;0,(INDIRECT(ADDRESS(C22,$C$7,,,"ТаблицаСоответствия"))+E22)*$C$8,0)</f>
        <v>0</v>
      </c>
      <c r="E22" s="32"/>
      <c r="F22" s="12"/>
      <c r="G22" s="182">
        <f ca="1">IF(F22&gt;0,(INDIRECT(ADDRESS(F22,$F$7,,,"ТаблицаСоответствия"))+H22)*$F$8,)</f>
        <v>0</v>
      </c>
      <c r="H22" s="32"/>
      <c r="I22" s="12"/>
      <c r="J22" s="29">
        <f ca="1">IF(I22&gt;0,ROUND((INDIRECT(ADDRESS(I22,$I$7,,,"ТаблицаСоответствия"))+K22)*$I$8,0),)</f>
        <v>0</v>
      </c>
      <c r="K22" s="32"/>
      <c r="L22" s="12"/>
      <c r="M22" s="182">
        <f ca="1">IF(L22&gt;0,(INDIRECT(ADDRESS(L22,$L$7,,,"ТаблицаСоответствия"))+N22)*$L$8,0)</f>
        <v>0</v>
      </c>
      <c r="N22" s="32"/>
      <c r="O22" s="12"/>
      <c r="P22" s="29">
        <f ca="1">IF(O22&gt;0,ROUND((INDIRECT(ADDRESS(O22,$O$7,,,"ТаблицаСоответствия"))+Q22)*$O$8,0),)</f>
        <v>0</v>
      </c>
      <c r="Q22" s="32"/>
      <c r="R22" s="12"/>
      <c r="S22" s="29">
        <f ca="1">IF(R22&gt;0,ROUND((INDIRECT(ADDRESS(R22,$R$7,,,"ТаблицаСоответствия"))+T22)*$R$8,0),)</f>
        <v>0</v>
      </c>
      <c r="T22" s="32"/>
      <c r="U22" s="12"/>
      <c r="V22" s="182">
        <f ca="1">IF(U22&gt;0,(INDIRECT(ADDRESS(U22,$U$7,,,"ТаблицаСоответствия"))+W22)*$U$8,0)</f>
        <v>0</v>
      </c>
      <c r="W22" s="32"/>
      <c r="X22" s="12"/>
      <c r="Y22" s="182">
        <f ca="1">IF(X22&gt;0,(INDIRECT(ADDRESS(X22,$X$7,,,"ТаблицаСоответствия"))+Z22)*$X$8,0)</f>
        <v>0</v>
      </c>
      <c r="Z22" s="32"/>
      <c r="AA22" s="12"/>
      <c r="AB22" s="182">
        <f ca="1">IF(AA22&gt;0,(INDIRECT(ADDRESS(AA22,$AA$7,,,"ТаблицаСоответствия"))+AC22)*$AA$8,0)</f>
        <v>0</v>
      </c>
      <c r="AC22" s="32"/>
      <c r="AD22" s="12"/>
      <c r="AE22" s="182">
        <f ca="1">IF(AD22&gt;0,(INDIRECT(ADDRESS(AD22,$AD$7,,,"ТаблицаСоответствия"))+AF22)*$AD$8,0)</f>
        <v>0</v>
      </c>
      <c r="AF22" s="32"/>
      <c r="AG22" s="12"/>
      <c r="AH22" s="182">
        <f ca="1">IF(AG22&gt;0,(INDIRECT(ADDRESS(AG22,$AG$7,,,"ТаблицаСоответствия"))+AI22)*$AG$8,0)</f>
        <v>0</v>
      </c>
      <c r="AI22" s="32"/>
      <c r="AJ22" s="12"/>
      <c r="AK22" s="182">
        <f ca="1">IF(AJ22&gt;0,(INDIRECT(ADDRESS(AJ22,$AJ$7,,,"ТаблицаСоответствия"))+AL22)*$AJ$8,0)</f>
        <v>0</v>
      </c>
      <c r="AL22" s="32"/>
      <c r="AM22" s="12"/>
      <c r="AN22" s="182">
        <f ca="1">IF(AM22&gt;0,(INDIRECT(ADDRESS(AM22,$AM$7,,,"ТаблицаСоответствия"))+AO22)*$AM$8,0)</f>
        <v>0</v>
      </c>
      <c r="AO22" s="32"/>
      <c r="AP22" s="12"/>
      <c r="AQ22" s="29">
        <f ca="1">IF(AP22&gt;0,ROUND((INDIRECT(ADDRESS(AP22,$AP$7,,,"ТаблицаСоответствия"))+AR22)*$AP$8,0),)</f>
        <v>0</v>
      </c>
      <c r="AR22" s="32"/>
      <c r="AS22" s="12"/>
      <c r="AT22" s="182">
        <f ca="1">IF(AS22&gt;0,(INDIRECT(ADDRESS(AS22,$AS$7,,,"ТаблицаСоответствия"))+AU22)*$AS$8,0)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2"/>
      <c r="DN22" s="29">
        <f ca="1">IF(DM22&gt;0,ROUND((INDIRECT(ADDRESS(DM22,$DM$7,,,"ТаблицаСоответствия"))+DO22)*$DM$8,0),)</f>
        <v>0</v>
      </c>
      <c r="DO22" s="32"/>
      <c r="DP22" s="12"/>
      <c r="DQ22" s="29">
        <f ca="1">IF(DP22&gt;0,ROUND((INDIRECT(ADDRESS(DP22,$DP$7,,,"ТаблицаСоответствия"))+DR22)*$DP$8,0),)</f>
        <v>0</v>
      </c>
      <c r="DR22" s="32"/>
      <c r="DS22" s="12"/>
      <c r="DT22" s="29">
        <f ca="1">IF(DS22&gt;0,ROUND((INDIRECT(ADDRESS(DS22,$DS$7,,,"ТаблицаСоответствия"))+DU22)*$DS$8,0),)</f>
        <v>0</v>
      </c>
      <c r="DU22" s="32"/>
      <c r="DV22" s="12"/>
      <c r="DW22" s="29">
        <f ca="1">IF(DV22&gt;0,ROUND((INDIRECT(ADDRESS(DV22,$DV$7,,,"ТаблицаСоответствия"))+DX22)*$DV$8,0),)</f>
        <v>0</v>
      </c>
      <c r="DX22" s="32"/>
      <c r="DY22" s="12"/>
      <c r="DZ22" s="29">
        <f ca="1">IF(DY22&gt;0,ROUND((INDIRECT(ADDRESS(DY22,$DY$7,,,"ТаблицаСоответствия"))+EA22)*$DY$8,0),)</f>
        <v>0</v>
      </c>
      <c r="EA22" s="32"/>
      <c r="EB22" s="169">
        <f ca="1">SUM(CP22,AZ22,BC22,AH22,CA22,CD22,CV22,CS22,CY22,BX22,AW22,AN22,AT22,BI22,BL22,BO22,J22,D22,G22,M22,BR22,BU22,BF22,AQ22,P22,S22,V22,Y22,AB22,AE22,AK22,DB22,DE22,DH22,DK22,DT22,DN22,DQ22,DW22,DZ22,CG22,CJ22,CM22)</f>
        <v>0</v>
      </c>
      <c r="EC22" s="275">
        <f>B22</f>
        <v>0</v>
      </c>
      <c r="ED22" s="276"/>
      <c r="EE22" s="277"/>
      <c r="EF22" s="33">
        <f t="shared" ca="1" si="0"/>
        <v>0</v>
      </c>
    </row>
  </sheetData>
  <sortState ref="B10:EB22">
    <sortCondition descending="1" ref="EB10"/>
  </sortState>
  <mergeCells count="186"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</mergeCells>
  <conditionalFormatting sqref="EF10:EF22">
    <cfRule type="cellIs" dxfId="68" priority="13" stopIfTrue="1" operator="equal">
      <formula>3</formula>
    </cfRule>
    <cfRule type="cellIs" dxfId="67" priority="14" stopIfTrue="1" operator="equal">
      <formula>2</formula>
    </cfRule>
    <cfRule type="cellIs" dxfId="66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6"/>
  <sheetViews>
    <sheetView topLeftCell="M5" zoomScale="78" zoomScaleNormal="55" workbookViewId="0">
      <selection activeCell="B24" sqref="B24"/>
    </sheetView>
  </sheetViews>
  <sheetFormatPr defaultRowHeight="15" x14ac:dyDescent="0.25"/>
  <cols>
    <col min="1" max="1" width="4.42578125" customWidth="1"/>
    <col min="2" max="2" width="48.85546875" bestFit="1" customWidth="1"/>
    <col min="3" max="44" width="6.7109375" customWidth="1"/>
    <col min="45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45" t="s">
        <v>66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131</v>
      </c>
      <c r="P5" s="246"/>
      <c r="Q5" s="248"/>
      <c r="R5" s="245" t="s">
        <v>145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 t="s">
        <v>136</v>
      </c>
      <c r="AE5" s="246"/>
      <c r="AF5" s="248"/>
      <c r="AG5" s="245" t="s">
        <v>132</v>
      </c>
      <c r="AH5" s="246"/>
      <c r="AI5" s="248"/>
      <c r="AJ5" s="245" t="s">
        <v>138</v>
      </c>
      <c r="AK5" s="246"/>
      <c r="AL5" s="247"/>
      <c r="AM5" s="245" t="s">
        <v>112</v>
      </c>
      <c r="AN5" s="246"/>
      <c r="AO5" s="248"/>
      <c r="AP5" s="245" t="s">
        <v>144</v>
      </c>
      <c r="AQ5" s="246"/>
      <c r="AR5" s="248"/>
      <c r="AS5" s="245"/>
      <c r="AT5" s="246"/>
      <c r="AU5" s="248"/>
      <c r="AV5" s="258"/>
      <c r="AW5" s="259"/>
      <c r="AX5" s="260"/>
      <c r="AY5" s="245"/>
      <c r="AZ5" s="246"/>
      <c r="BA5" s="247"/>
      <c r="BB5" s="245"/>
      <c r="BC5" s="246"/>
      <c r="BD5" s="248"/>
      <c r="BE5" s="245"/>
      <c r="BF5" s="246"/>
      <c r="BG5" s="248"/>
      <c r="BH5" s="245"/>
      <c r="BI5" s="246"/>
      <c r="BJ5" s="248"/>
      <c r="BK5" s="245"/>
      <c r="BL5" s="246"/>
      <c r="BM5" s="248"/>
      <c r="BN5" s="245"/>
      <c r="BO5" s="246"/>
      <c r="BP5" s="248"/>
      <c r="BQ5" s="245"/>
      <c r="BR5" s="246"/>
      <c r="BS5" s="248"/>
      <c r="BT5" s="245"/>
      <c r="BU5" s="246"/>
      <c r="BV5" s="247"/>
      <c r="BW5" s="245"/>
      <c r="BX5" s="246"/>
      <c r="BY5" s="248"/>
      <c r="BZ5" s="245"/>
      <c r="CA5" s="246"/>
      <c r="CB5" s="248"/>
      <c r="CC5" s="245"/>
      <c r="CD5" s="246"/>
      <c r="CE5" s="248"/>
      <c r="CF5" s="245"/>
      <c r="CG5" s="246"/>
      <c r="CH5" s="247"/>
      <c r="CI5" s="245"/>
      <c r="CJ5" s="246"/>
      <c r="CK5" s="247"/>
      <c r="CL5" s="245"/>
      <c r="CM5" s="246"/>
      <c r="CN5" s="247"/>
      <c r="CO5" s="245"/>
      <c r="CP5" s="246"/>
      <c r="CQ5" s="247"/>
      <c r="CR5" s="245"/>
      <c r="CS5" s="246"/>
      <c r="CT5" s="247"/>
      <c r="CU5" s="245"/>
      <c r="CV5" s="246"/>
      <c r="CW5" s="247"/>
      <c r="CX5" s="245"/>
      <c r="CY5" s="246"/>
      <c r="CZ5" s="247"/>
      <c r="DA5" s="245"/>
      <c r="DB5" s="246"/>
      <c r="DC5" s="247"/>
      <c r="DD5" s="245"/>
      <c r="DE5" s="246"/>
      <c r="DF5" s="247"/>
      <c r="DG5" s="245"/>
      <c r="DH5" s="246"/>
      <c r="DI5" s="247"/>
      <c r="DJ5" s="245"/>
      <c r="DK5" s="246"/>
      <c r="DL5" s="247"/>
    </row>
    <row r="6" spans="1:143" ht="15.75" thickBot="1" x14ac:dyDescent="0.3">
      <c r="A6" s="1"/>
      <c r="B6" s="6" t="s">
        <v>1</v>
      </c>
      <c r="C6" s="255">
        <v>147</v>
      </c>
      <c r="D6" s="256"/>
      <c r="E6" s="248"/>
      <c r="F6" s="261">
        <v>193</v>
      </c>
      <c r="G6" s="262"/>
      <c r="H6" s="260"/>
      <c r="I6" s="255">
        <v>278</v>
      </c>
      <c r="J6" s="256"/>
      <c r="K6" s="257"/>
      <c r="L6" s="255">
        <v>170</v>
      </c>
      <c r="M6" s="256"/>
      <c r="N6" s="257"/>
      <c r="O6" s="255">
        <v>349</v>
      </c>
      <c r="P6" s="256"/>
      <c r="Q6" s="248"/>
      <c r="R6" s="255">
        <v>186</v>
      </c>
      <c r="S6" s="256"/>
      <c r="T6" s="248"/>
      <c r="U6" s="255">
        <v>60</v>
      </c>
      <c r="V6" s="256"/>
      <c r="W6" s="248"/>
      <c r="X6" s="255">
        <v>12</v>
      </c>
      <c r="Y6" s="256"/>
      <c r="Z6" s="248"/>
      <c r="AA6" s="255">
        <v>9</v>
      </c>
      <c r="AB6" s="256"/>
      <c r="AC6" s="248"/>
      <c r="AD6" s="255">
        <v>7</v>
      </c>
      <c r="AE6" s="256"/>
      <c r="AF6" s="248"/>
      <c r="AG6" s="255">
        <v>618</v>
      </c>
      <c r="AH6" s="256"/>
      <c r="AI6" s="248"/>
      <c r="AJ6" s="255">
        <v>222</v>
      </c>
      <c r="AK6" s="256"/>
      <c r="AL6" s="248"/>
      <c r="AM6" s="255">
        <v>73</v>
      </c>
      <c r="AN6" s="256"/>
      <c r="AO6" s="248"/>
      <c r="AP6" s="255">
        <v>173</v>
      </c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61"/>
      <c r="BC6" s="262"/>
      <c r="BD6" s="260"/>
      <c r="BE6" s="261"/>
      <c r="BF6" s="262"/>
      <c r="BG6" s="260"/>
      <c r="BH6" s="261"/>
      <c r="BI6" s="262"/>
      <c r="BJ6" s="260"/>
      <c r="BK6" s="261"/>
      <c r="BL6" s="262"/>
      <c r="BM6" s="260"/>
      <c r="BN6" s="261"/>
      <c r="BO6" s="262"/>
      <c r="BP6" s="260"/>
      <c r="BQ6" s="261"/>
      <c r="BR6" s="262"/>
      <c r="BS6" s="260"/>
      <c r="BT6" s="261"/>
      <c r="BU6" s="262"/>
      <c r="BV6" s="260"/>
      <c r="BW6" s="261"/>
      <c r="BX6" s="262"/>
      <c r="BY6" s="260"/>
      <c r="BZ6" s="261"/>
      <c r="CA6" s="262"/>
      <c r="CB6" s="260"/>
      <c r="CC6" s="261"/>
      <c r="CD6" s="262"/>
      <c r="CE6" s="260"/>
      <c r="CF6" s="261"/>
      <c r="CG6" s="262"/>
      <c r="CH6" s="260"/>
      <c r="CI6" s="261"/>
      <c r="CJ6" s="262"/>
      <c r="CK6" s="260"/>
      <c r="CL6" s="255"/>
      <c r="CM6" s="256"/>
      <c r="CN6" s="257"/>
      <c r="CO6" s="255"/>
      <c r="CP6" s="256"/>
      <c r="CQ6" s="257"/>
      <c r="CR6" s="261"/>
      <c r="CS6" s="262"/>
      <c r="CT6" s="285"/>
      <c r="CU6" s="261"/>
      <c r="CV6" s="262"/>
      <c r="CW6" s="285"/>
      <c r="CX6" s="261"/>
      <c r="CY6" s="262"/>
      <c r="CZ6" s="285"/>
      <c r="DA6" s="261"/>
      <c r="DB6" s="262"/>
      <c r="DC6" s="285"/>
      <c r="DD6" s="261"/>
      <c r="DE6" s="262"/>
      <c r="DF6" s="285"/>
      <c r="DG6" s="261"/>
      <c r="DH6" s="262"/>
      <c r="DI6" s="285"/>
      <c r="DJ6" s="261"/>
      <c r="DK6" s="262"/>
      <c r="DL6" s="285"/>
    </row>
    <row r="7" spans="1:143" ht="15.75" thickBot="1" x14ac:dyDescent="0.3">
      <c r="A7" s="1"/>
      <c r="B7" s="6" t="s">
        <v>5</v>
      </c>
      <c r="C7" s="263">
        <v>5</v>
      </c>
      <c r="D7" s="264"/>
      <c r="E7" s="265"/>
      <c r="F7" s="270">
        <v>6</v>
      </c>
      <c r="G7" s="271"/>
      <c r="H7" s="272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>
        <v>6</v>
      </c>
      <c r="S7" s="264"/>
      <c r="T7" s="265"/>
      <c r="U7" s="263">
        <v>4</v>
      </c>
      <c r="V7" s="264"/>
      <c r="W7" s="265"/>
      <c r="X7" s="263">
        <v>2</v>
      </c>
      <c r="Y7" s="264"/>
      <c r="Z7" s="265"/>
      <c r="AA7" s="263">
        <v>2</v>
      </c>
      <c r="AB7" s="264"/>
      <c r="AC7" s="265"/>
      <c r="AD7" s="263">
        <v>1</v>
      </c>
      <c r="AE7" s="264"/>
      <c r="AF7" s="265"/>
      <c r="AG7" s="263">
        <v>8</v>
      </c>
      <c r="AH7" s="264"/>
      <c r="AI7" s="265"/>
      <c r="AJ7" s="263">
        <v>6</v>
      </c>
      <c r="AK7" s="264"/>
      <c r="AL7" s="265"/>
      <c r="AM7" s="263">
        <v>5</v>
      </c>
      <c r="AN7" s="264"/>
      <c r="AO7" s="265"/>
      <c r="AP7" s="263">
        <v>6</v>
      </c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70"/>
      <c r="BC7" s="271"/>
      <c r="BD7" s="272"/>
      <c r="BE7" s="270"/>
      <c r="BF7" s="271"/>
      <c r="BG7" s="272"/>
      <c r="BH7" s="270"/>
      <c r="BI7" s="271"/>
      <c r="BJ7" s="272"/>
      <c r="BK7" s="270"/>
      <c r="BL7" s="271"/>
      <c r="BM7" s="272"/>
      <c r="BN7" s="270"/>
      <c r="BO7" s="271"/>
      <c r="BP7" s="272"/>
      <c r="BQ7" s="270"/>
      <c r="BR7" s="271"/>
      <c r="BS7" s="272"/>
      <c r="BT7" s="270"/>
      <c r="BU7" s="271"/>
      <c r="BV7" s="272"/>
      <c r="BW7" s="270"/>
      <c r="BX7" s="271"/>
      <c r="BY7" s="272"/>
      <c r="BZ7" s="270"/>
      <c r="CA7" s="271"/>
      <c r="CB7" s="272"/>
      <c r="CC7" s="270"/>
      <c r="CD7" s="271"/>
      <c r="CE7" s="272"/>
      <c r="CF7" s="270"/>
      <c r="CG7" s="271"/>
      <c r="CH7" s="272"/>
      <c r="CI7" s="270"/>
      <c r="CJ7" s="271"/>
      <c r="CK7" s="272"/>
      <c r="CL7" s="263"/>
      <c r="CM7" s="264"/>
      <c r="CN7" s="269"/>
      <c r="CO7" s="263"/>
      <c r="CP7" s="264"/>
      <c r="CQ7" s="269"/>
      <c r="CR7" s="270"/>
      <c r="CS7" s="271"/>
      <c r="CT7" s="288"/>
      <c r="CU7" s="270"/>
      <c r="CV7" s="271"/>
      <c r="CW7" s="288"/>
      <c r="CX7" s="270"/>
      <c r="CY7" s="271"/>
      <c r="CZ7" s="288"/>
      <c r="DA7" s="270"/>
      <c r="DB7" s="271"/>
      <c r="DC7" s="288"/>
      <c r="DD7" s="270"/>
      <c r="DE7" s="271"/>
      <c r="DF7" s="288"/>
      <c r="DG7" s="270"/>
      <c r="DH7" s="271"/>
      <c r="DI7" s="288"/>
      <c r="DJ7" s="270"/>
      <c r="DK7" s="271"/>
      <c r="DL7" s="288"/>
    </row>
    <row r="8" spans="1:143" ht="15.75" thickBot="1" x14ac:dyDescent="0.3">
      <c r="A8" s="1"/>
      <c r="B8" s="6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1.8</v>
      </c>
      <c r="AH8" s="262"/>
      <c r="AI8" s="260"/>
      <c r="AJ8" s="255">
        <v>1.6</v>
      </c>
      <c r="AK8" s="256"/>
      <c r="AL8" s="248"/>
      <c r="AM8" s="261">
        <v>1.6</v>
      </c>
      <c r="AN8" s="262"/>
      <c r="AO8" s="260"/>
      <c r="AP8" s="261">
        <v>1.8</v>
      </c>
      <c r="AQ8" s="262"/>
      <c r="AR8" s="260"/>
      <c r="AS8" s="255"/>
      <c r="AT8" s="256"/>
      <c r="AU8" s="248"/>
      <c r="AV8" s="255"/>
      <c r="AW8" s="256"/>
      <c r="AX8" s="248"/>
      <c r="AY8" s="255"/>
      <c r="AZ8" s="256"/>
      <c r="BA8" s="248"/>
      <c r="BB8" s="261"/>
      <c r="BC8" s="262"/>
      <c r="BD8" s="260"/>
      <c r="BE8" s="261"/>
      <c r="BF8" s="262"/>
      <c r="BG8" s="260"/>
      <c r="BH8" s="261"/>
      <c r="BI8" s="262"/>
      <c r="BJ8" s="260"/>
      <c r="BK8" s="261"/>
      <c r="BL8" s="262"/>
      <c r="BM8" s="260"/>
      <c r="BN8" s="261"/>
      <c r="BO8" s="262"/>
      <c r="BP8" s="260"/>
      <c r="BQ8" s="261"/>
      <c r="BR8" s="262"/>
      <c r="BS8" s="260"/>
      <c r="BT8" s="261"/>
      <c r="BU8" s="262"/>
      <c r="BV8" s="260"/>
      <c r="BW8" s="261"/>
      <c r="BX8" s="262"/>
      <c r="BY8" s="260"/>
      <c r="BZ8" s="261"/>
      <c r="CA8" s="262"/>
      <c r="CB8" s="260"/>
      <c r="CC8" s="261"/>
      <c r="CD8" s="262"/>
      <c r="CE8" s="260"/>
      <c r="CF8" s="261"/>
      <c r="CG8" s="262"/>
      <c r="CH8" s="260"/>
      <c r="CI8" s="261"/>
      <c r="CJ8" s="262"/>
      <c r="CK8" s="260"/>
      <c r="CL8" s="255"/>
      <c r="CM8" s="256"/>
      <c r="CN8" s="257"/>
      <c r="CO8" s="255"/>
      <c r="CP8" s="256"/>
      <c r="CQ8" s="257"/>
      <c r="CR8" s="261"/>
      <c r="CS8" s="262"/>
      <c r="CT8" s="285"/>
      <c r="CU8" s="261"/>
      <c r="CV8" s="262"/>
      <c r="CW8" s="285"/>
      <c r="CX8" s="261"/>
      <c r="CY8" s="262"/>
      <c r="CZ8" s="285"/>
      <c r="DA8" s="261"/>
      <c r="DB8" s="262"/>
      <c r="DC8" s="285"/>
      <c r="DD8" s="261"/>
      <c r="DE8" s="262"/>
      <c r="DF8" s="285"/>
      <c r="DG8" s="261"/>
      <c r="DH8" s="262"/>
      <c r="DI8" s="285"/>
      <c r="DJ8" s="261"/>
      <c r="DK8" s="262"/>
      <c r="DL8" s="285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81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74" t="s">
        <v>8</v>
      </c>
      <c r="DO9" s="274"/>
      <c r="DP9" s="274"/>
      <c r="DQ9" s="13" t="s">
        <v>9</v>
      </c>
    </row>
    <row r="10" spans="1:143" s="34" customFormat="1" ht="15.75" thickBot="1" x14ac:dyDescent="0.3">
      <c r="A10" s="30">
        <f t="shared" ref="A10:A26" si="0">A9+1</f>
        <v>1</v>
      </c>
      <c r="B10" s="31" t="s">
        <v>82</v>
      </c>
      <c r="C10" s="11">
        <v>2</v>
      </c>
      <c r="D10" s="134">
        <f ca="1">IF(C10&gt;0,(INDIRECT(ADDRESS(C10,$C$7,,,"ТаблицаСоответствия"))+E10)*$C$8,0)</f>
        <v>190.8</v>
      </c>
      <c r="E10" s="8"/>
      <c r="F10" s="11">
        <v>1</v>
      </c>
      <c r="G10" s="134">
        <f ca="1">IF(F10&gt;0,(INDIRECT(ADDRESS(F10,$F$7,,,"ТаблицаСоответствия"))+H10)*$F$8,)</f>
        <v>306</v>
      </c>
      <c r="H10" s="8"/>
      <c r="I10" s="11">
        <v>1</v>
      </c>
      <c r="J10" s="7">
        <f ca="1">IF(I10&gt;0,ROUND((INDIRECT(ADDRESS(I10,$I$7,,,"ТаблицаСоответствия"))+K10)*$I$8,0),)</f>
        <v>450</v>
      </c>
      <c r="K10" s="8"/>
      <c r="L10" s="11">
        <v>1</v>
      </c>
      <c r="M10" s="134">
        <f ca="1">IF(L10&gt;0,(INDIRECT(ADDRESS(L10,$L$7,,,"ТаблицаСоответствия"))+N10)*$L$8,0)</f>
        <v>306</v>
      </c>
      <c r="N10" s="8"/>
      <c r="O10" s="11">
        <v>2</v>
      </c>
      <c r="P10" s="134">
        <f ca="1">IF(O10&gt;0,(INDIRECT(ADDRESS(O10,$O$7,,,"ТаблицаСоответствия"))+Q10)*$O$8,0)</f>
        <v>432</v>
      </c>
      <c r="Q10" s="8"/>
      <c r="R10" s="11">
        <v>1</v>
      </c>
      <c r="S10" s="7">
        <f ca="1">IF(R10&gt;0,ROUND((INDIRECT(ADDRESS(R10,$R$7,,,"ТаблицаСоответствия"))+T10)*$R$8,0),)</f>
        <v>306</v>
      </c>
      <c r="T10" s="8"/>
      <c r="U10" s="11">
        <v>1</v>
      </c>
      <c r="V10" s="182">
        <f ca="1">IF(U10&gt;0,(INDIRECT(ADDRESS(U10,$U$7,,,"ТаблицаСоответствия"))+W10)*$U$8,0)</f>
        <v>131.20000000000002</v>
      </c>
      <c r="W10" s="8"/>
      <c r="X10" s="11">
        <v>1</v>
      </c>
      <c r="Y10" s="182">
        <f ca="1">IF(X10&gt;0,(INDIRECT(ADDRESS(X10,$X$7,,,"ТаблицаСоответствия"))+Z10)*$X$8,0)</f>
        <v>47.599999999999994</v>
      </c>
      <c r="Z10" s="8"/>
      <c r="AA10" s="11"/>
      <c r="AB10" s="182">
        <f ca="1">IF(AA10&gt;0,(INDIRECT(ADDRESS(AA10,$AA$7,,,"ТаблицаСоответствия"))+AC10)*$AA$8,0)</f>
        <v>0</v>
      </c>
      <c r="AC10" s="8"/>
      <c r="AD10" s="11">
        <v>1</v>
      </c>
      <c r="AE10" s="182">
        <f ca="1">IF(AD10&gt;0,(INDIRECT(ADDRESS(AD10,$AD$7,,,"ТаблицаСоответствия"))+AF10)*$AD$8,0)</f>
        <v>14.399999999999999</v>
      </c>
      <c r="AF10" s="8"/>
      <c r="AG10" s="11"/>
      <c r="AH10" s="182">
        <f ca="1">IF(AG10&gt;0,(INDIRECT(ADDRESS(AG10,$AG$7,,,"ТаблицаСоответствия"))+AI10)*$AG$8,0)</f>
        <v>0</v>
      </c>
      <c r="AI10" s="8"/>
      <c r="AJ10" s="11"/>
      <c r="AK10" s="134">
        <f ca="1">IF(AJ10&gt;0,(INDIRECT(ADDRESS(AJ10,$AJ$7,,,"ТаблицаСоответствия"))+AL10)*$AJ$8,0)</f>
        <v>0</v>
      </c>
      <c r="AL10" s="8"/>
      <c r="AM10" s="11"/>
      <c r="AN10" s="182">
        <f ca="1">IF(AM10&gt;0,(INDIRECT(ADDRESS(AM10,$AM$7,,,"ТаблицаСоответствия"))+AO10)*$AM$8,0)</f>
        <v>0</v>
      </c>
      <c r="AO10" s="8"/>
      <c r="AP10" s="11">
        <v>1</v>
      </c>
      <c r="AQ10" s="182">
        <f ca="1">IF(AP10&gt;0,(INDIRECT(ADDRESS(AP10,$AP$7,,,"ТаблицаСоответствия"))+AR10)*$AP$8,0)</f>
        <v>306</v>
      </c>
      <c r="AR10" s="8"/>
      <c r="AS10" s="11"/>
      <c r="AT10" s="7">
        <f ca="1">IF(AS10&gt;0,ROUND((INDIRECT(ADDRESS(AS10,$AS$7,,,"ТаблицаСоответствия"))+AU10)*$AS$8,0),)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29">
        <f ca="1">IF(AY10&gt;0,ROUND((INDIRECT(ADDRESS(AY10,$AY$7,,,"ТаблицаСоответствия"))+BA10)*$AY$8,0),)</f>
        <v>0</v>
      </c>
      <c r="BA10" s="8"/>
      <c r="BB10" s="11"/>
      <c r="BC10" s="29">
        <f ca="1">IF(BB10&gt;0,ROUND((INDIRECT(ADDRESS(BB10,$BB$7,,,"ТаблицаСоответствия"))+BD10)*$BB$8,0),)</f>
        <v>0</v>
      </c>
      <c r="BD10" s="8"/>
      <c r="BE10" s="11"/>
      <c r="BF10" s="29">
        <f ca="1">IF(BE10&gt;0,ROUND((INDIRECT(ADDRESS(BE10,$BE$7,,,"ТаблицаСоответствия"))+BG10)*$BE$8,0),)</f>
        <v>0</v>
      </c>
      <c r="BG10" s="8"/>
      <c r="BH10" s="11"/>
      <c r="BI10" s="29">
        <f ca="1">IF(BH10&gt;0,ROUND((INDIRECT(ADDRESS(BH10,$BH$7,,,"ТаблицаСоответствия"))+BJ10)*$BH$8,0),)</f>
        <v>0</v>
      </c>
      <c r="BJ10" s="8"/>
      <c r="BK10" s="11"/>
      <c r="BL10" s="29">
        <f ca="1">IF(BK10&gt;0,ROUND((INDIRECT(ADDRESS(BK10,$BK$7,,,"ТаблицаСоответствия"))+BM10)*$BK$8,0),)</f>
        <v>0</v>
      </c>
      <c r="BM10" s="8"/>
      <c r="BN10" s="11"/>
      <c r="BO10" s="29">
        <f ca="1">IF(BN10&gt;0,ROUND((INDIRECT(ADDRESS(BN10,$BN$7,,,"ТаблицаСоответствия"))+BP10)*$BN$8,0),)</f>
        <v>0</v>
      </c>
      <c r="BP10" s="8"/>
      <c r="BQ10" s="11"/>
      <c r="BR10" s="29">
        <f ca="1">IF(BQ10&gt;0,ROUND((INDIRECT(ADDRESS(BQ10,$BQ$7,,,"ТаблицаСоответствия"))+BS10)*$BQ$8,0),)</f>
        <v>0</v>
      </c>
      <c r="BS10" s="8"/>
      <c r="BT10" s="11"/>
      <c r="BU10" s="29">
        <f ca="1">IF(BT10&gt;0,ROUND((INDIRECT(ADDRESS(BT10,$BT$7,,,"ТаблицаСоответствия"))+BV10)*$BT$8,0),)</f>
        <v>0</v>
      </c>
      <c r="BV10" s="8"/>
      <c r="BW10" s="11"/>
      <c r="BX10" s="29">
        <f ca="1">IF(BW10&gt;0,ROUND((INDIRECT(ADDRESS(BW10,$BW$7,,,"ТаблицаСоответствия"))+BY10)*$BW$8,0),)</f>
        <v>0</v>
      </c>
      <c r="BY10" s="8"/>
      <c r="BZ10" s="11"/>
      <c r="CA10" s="29">
        <f ca="1">IF(BZ10&gt;0,ROUND((INDIRECT(ADDRESS(BZ10,$BZ$7,,,"ТаблицаСоответствия"))+CB10)*$BZ$8,0),)</f>
        <v>0</v>
      </c>
      <c r="CB10" s="8"/>
      <c r="CC10" s="11"/>
      <c r="CD10" s="29">
        <f ca="1">IF(CC10&gt;0,ROUND((INDIRECT(ADDRESS(CC10,$CC$7,,,"ТаблицаСоответствия"))+CE10)*$CC$8,0),)</f>
        <v>0</v>
      </c>
      <c r="CE10" s="8"/>
      <c r="CF10" s="11"/>
      <c r="CG10" s="29">
        <f ca="1">IF(CF10&gt;0,ROUND((INDIRECT(ADDRESS(CF10,$CF$7,,,"ТаблицаСоответствия"))+CH10)*$CF$8,0),)</f>
        <v>0</v>
      </c>
      <c r="CH10" s="8"/>
      <c r="CI10" s="11"/>
      <c r="CJ10" s="29">
        <f ca="1">IF(CI10&gt;0,ROUND((INDIRECT(ADDRESS(CI10,$CI$7,,,"ТаблицаСоответствия"))+CK10)*$CI$8,0),)</f>
        <v>0</v>
      </c>
      <c r="CK10" s="8"/>
      <c r="CL10" s="11"/>
      <c r="CM10" s="29">
        <f ca="1">IF(CL10&gt;0,ROUND((INDIRECT(ADDRESS(CL10,$CL$7,,,"ТаблицаСоответствия"))+CN10)*$CL$8,0),)</f>
        <v>0</v>
      </c>
      <c r="CN10" s="35"/>
      <c r="CO10" s="11"/>
      <c r="CP10" s="29">
        <f ca="1">IF(CO10&gt;0,ROUND((INDIRECT(ADDRESS(CO10,$CO$7,,,"ТаблицаСоответствия"))+CQ10)*$CO$8,0),)</f>
        <v>0</v>
      </c>
      <c r="CQ10" s="35"/>
      <c r="CR10" s="11"/>
      <c r="CS10" s="28">
        <f ca="1">IF(CR10&gt;0,ROUND((INDIRECT(ADDRESS(CR10,$CR$7,,,"ТаблицаСоответствия"))+CT10)*$CR$8,0),)</f>
        <v>0</v>
      </c>
      <c r="CT10" s="8"/>
      <c r="CU10" s="11"/>
      <c r="CV10" s="29">
        <f ca="1">IF(CU10&gt;0,ROUND((INDIRECT(ADDRESS(CU10,$CU$7,,,"ТаблицаСоответствия"))+CW10)*$CU$8,0),)</f>
        <v>0</v>
      </c>
      <c r="CW10" s="8"/>
      <c r="CX10" s="11"/>
      <c r="CY10" s="29">
        <f ca="1">IF(CX10&gt;0,ROUND((INDIRECT(ADDRESS(CX10,$CX$7,,,"ТаблицаСоответствия"))+CZ10)*$CX$8,0),)</f>
        <v>0</v>
      </c>
      <c r="CZ10" s="8"/>
      <c r="DA10" s="11"/>
      <c r="DB10" s="29">
        <f ca="1">IF(DA10&gt;0,ROUND((INDIRECT(ADDRESS(DA10,$DA$7,,,"ТаблицаСоответствия"))+DC10)*$DA$8,0),)</f>
        <v>0</v>
      </c>
      <c r="DC10" s="8"/>
      <c r="DD10" s="11"/>
      <c r="DE10" s="29">
        <f ca="1">IF(DD10&gt;0,ROUND((INDIRECT(ADDRESS(DD10,$DD$7,,,"ТаблицаСоответствия"))+DF10)*$DD$8,0),)</f>
        <v>0</v>
      </c>
      <c r="DF10" s="8"/>
      <c r="DG10" s="11"/>
      <c r="DH10" s="29">
        <f ca="1">IF(DG10&gt;0,ROUND((INDIRECT(ADDRESS(DG10,$DG$7,,,"ТаблицаСоответствия"))+DI10)*$DG$8,0),)</f>
        <v>0</v>
      </c>
      <c r="DI10" s="8"/>
      <c r="DJ10" s="11"/>
      <c r="DK10" s="29">
        <f ca="1">IF(DJ10&gt;0,ROUND((INDIRECT(ADDRESS(DJ10,$DJ$7,,,"ТаблицаСоответствия"))+DL10)*$DJ$8,0),)</f>
        <v>0</v>
      </c>
      <c r="DL10" s="8"/>
      <c r="DM10" s="135">
        <f ca="1">SUM(CS10,DB10,V10,AN10,BL10,CG10,CJ10,D10,G10,J10,M10,P10,S10,Y10,AK10,AT10,AW10,AE10,AH10,CM10,CP10,BF10,BX10,CA10,BI10,AB10,CV10,AZ10,CD10,BU10,DE10,BR10,BO10,AQ10,CY10,BC10,DH10,DK10)</f>
        <v>2490</v>
      </c>
      <c r="DN10" s="315" t="str">
        <f>B10</f>
        <v>Осетров Матвей - Гракович Вика</v>
      </c>
      <c r="DO10" s="316"/>
      <c r="DP10" s="317"/>
      <c r="DQ10" s="33">
        <f ca="1">IF(DM10&gt;0,RANK(DM10,$DM$10:$DM$26),0)</f>
        <v>1</v>
      </c>
    </row>
    <row r="11" spans="1:143" s="34" customFormat="1" ht="15.75" thickBot="1" x14ac:dyDescent="0.3">
      <c r="A11" s="30">
        <f t="shared" si="0"/>
        <v>2</v>
      </c>
      <c r="B11" s="31" t="s">
        <v>15</v>
      </c>
      <c r="C11" s="12">
        <v>92</v>
      </c>
      <c r="D11" s="134">
        <f ca="1">IF(C11&gt;0,(INDIRECT(ADDRESS(C11,$C$7,,,"ТаблицаСоответствия"))+E11)*$C$8,0)</f>
        <v>18</v>
      </c>
      <c r="E11" s="9"/>
      <c r="F11" s="12">
        <v>41</v>
      </c>
      <c r="G11" s="134">
        <f ca="1">IF(F11&gt;0,(INDIRECT(ADDRESS(F11,$F$7,,,"ТаблицаСоответствия"))+H11)*$F$8,)</f>
        <v>75.600000000000009</v>
      </c>
      <c r="H11" s="9"/>
      <c r="I11" s="12">
        <v>45</v>
      </c>
      <c r="J11" s="7">
        <f ca="1">IF(I11&gt;0,ROUND((INDIRECT(ADDRESS(I11,$I$7,,,"ТаблицаСоответствия"))+K11)*$I$8,0),)</f>
        <v>112</v>
      </c>
      <c r="K11" s="9"/>
      <c r="L11" s="12">
        <v>63</v>
      </c>
      <c r="M11" s="134">
        <f ca="1">IF(L11&gt;0,(INDIRECT(ADDRESS(L11,$L$7,,,"ТаблицаСоответствия"))+N11)*$L$8,0)</f>
        <v>54</v>
      </c>
      <c r="N11" s="9"/>
      <c r="O11" s="12">
        <v>72</v>
      </c>
      <c r="P11" s="134">
        <f ca="1">IF(O11&gt;0,(INDIRECT(ADDRESS(O11,$O$7,,,"ТаблицаСоответствия"))+Q11)*$O$8,0)</f>
        <v>90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>
        <v>9</v>
      </c>
      <c r="V11" s="182">
        <f ca="1">IF(U11&gt;0,(INDIRECT(ADDRESS(U11,$U$7,,,"ТаблицаСоответствия"))+W11)*$U$8,0)</f>
        <v>80</v>
      </c>
      <c r="W11" s="9"/>
      <c r="X11" s="12">
        <v>3</v>
      </c>
      <c r="Y11" s="182">
        <f ca="1">IF(X11&gt;0,(INDIRECT(ADDRESS(X11,$X$7,,,"ТаблицаСоответствия"))+Z11)*$X$8,0)</f>
        <v>36.4</v>
      </c>
      <c r="Z11" s="9"/>
      <c r="AA11" s="12">
        <v>2</v>
      </c>
      <c r="AB11" s="182">
        <f ca="1">IF(AA11&gt;0,(INDIRECT(ADDRESS(AA11,$AA$7,,,"ТаблицаСоответствия"))+AC11)*$AA$8,0)</f>
        <v>42</v>
      </c>
      <c r="AC11" s="9"/>
      <c r="AD11" s="12">
        <v>3</v>
      </c>
      <c r="AE11" s="182">
        <f ca="1">IF(AD11&gt;0,(INDIRECT(ADDRESS(AD11,$AD$7,,,"ТаблицаСоответствия"))+AF11)*$AD$8,0)</f>
        <v>9.6</v>
      </c>
      <c r="AF11" s="9"/>
      <c r="AG11" s="12">
        <v>238</v>
      </c>
      <c r="AH11" s="182">
        <f ca="1">IF(AG11&gt;0,(INDIRECT(ADDRESS(AG11,$AG$7,,,"ТаблицаСоответствия"))+AI11)*$AG$8,0)</f>
        <v>18</v>
      </c>
      <c r="AI11" s="9"/>
      <c r="AJ11" s="12"/>
      <c r="AK11" s="134">
        <f ca="1">IF(AJ11&gt;0,(INDIRECT(ADDRESS(AJ11,$AJ$7,,,"ТаблицаСоответствия"))+AL11)*$AJ$8,0)</f>
        <v>0</v>
      </c>
      <c r="AL11" s="9"/>
      <c r="AM11" s="12"/>
      <c r="AN11" s="182">
        <f ca="1">IF(AM11&gt;0,(INDIRECT(ADDRESS(AM11,$AM$7,,,"ТаблицаСоответствия"))+AO11)*$AM$8,0)</f>
        <v>0</v>
      </c>
      <c r="AO11" s="9"/>
      <c r="AP11" s="12">
        <v>36</v>
      </c>
      <c r="AQ11" s="182">
        <f ca="1">IF(AP11&gt;0,(INDIRECT(ADDRESS(AP11,$AP$7,,,"ТаблицаСоответствия"))+AR11)*$AP$8,0)</f>
        <v>90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29">
        <f ca="1">IF(AY11&gt;0,ROUND((INDIRECT(ADDRESS(AY11,$AY$7,,,"ТаблицаСоответствия"))+BA11)*$AY$8,0),)</f>
        <v>0</v>
      </c>
      <c r="BA11" s="9"/>
      <c r="BB11" s="12"/>
      <c r="BC11" s="29">
        <f ca="1">IF(BB11&gt;0,ROUND((INDIRECT(ADDRESS(BB11,$BB$7,,,"ТаблицаСоответствия"))+BD11)*$BB$8,0),)</f>
        <v>0</v>
      </c>
      <c r="BD11" s="9"/>
      <c r="BE11" s="12"/>
      <c r="BF11" s="29">
        <f ca="1">IF(BE11&gt;0,ROUND((INDIRECT(ADDRESS(BE11,$BE$7,,,"ТаблицаСоответствия"))+BG11)*$BE$8,0),)</f>
        <v>0</v>
      </c>
      <c r="BG11" s="9"/>
      <c r="BH11" s="12"/>
      <c r="BI11" s="29">
        <f ca="1">IF(BH11&gt;0,ROUND((INDIRECT(ADDRESS(BH11,$BH$7,,,"ТаблицаСоответствия"))+BJ11)*$BH$8,0),)</f>
        <v>0</v>
      </c>
      <c r="BJ11" s="9"/>
      <c r="BK11" s="12"/>
      <c r="BL11" s="29">
        <f ca="1">IF(BK11&gt;0,ROUND((INDIRECT(ADDRESS(BK11,$BK$7,,,"ТаблицаСоответствия"))+BM11)*$BK$8,0),)</f>
        <v>0</v>
      </c>
      <c r="BM11" s="9"/>
      <c r="BN11" s="12"/>
      <c r="BO11" s="29">
        <f ca="1">IF(BN11&gt;0,ROUND((INDIRECT(ADDRESS(BN11,$BN$7,,,"ТаблицаСоответствия"))+BP11)*$BN$8,0),)</f>
        <v>0</v>
      </c>
      <c r="BP11" s="9"/>
      <c r="BQ11" s="12"/>
      <c r="BR11" s="29">
        <f ca="1">IF(BQ11&gt;0,ROUND((INDIRECT(ADDRESS(BQ11,$BQ$7,,,"ТаблицаСоответствия"))+BS11)*$BQ$8,0),)</f>
        <v>0</v>
      </c>
      <c r="BS11" s="9"/>
      <c r="BT11" s="12"/>
      <c r="BU11" s="29">
        <f ca="1">IF(BT11&gt;0,ROUND((INDIRECT(ADDRESS(BT11,$BT$7,,,"ТаблицаСоответствия"))+BV11)*$BT$8,0),)</f>
        <v>0</v>
      </c>
      <c r="BV11" s="9"/>
      <c r="BW11" s="12"/>
      <c r="BX11" s="29">
        <f ca="1">IF(BW11&gt;0,ROUND((INDIRECT(ADDRESS(BW11,$BW$7,,,"ТаблицаСоответствия"))+BY11)*$BW$8,0),)</f>
        <v>0</v>
      </c>
      <c r="BY11" s="9"/>
      <c r="BZ11" s="12"/>
      <c r="CA11" s="29">
        <f ca="1">IF(BZ11&gt;0,ROUND((INDIRECT(ADDRESS(BZ11,$BZ$7,,,"ТаблицаСоответствия"))+CB11)*$BZ$8,0),)</f>
        <v>0</v>
      </c>
      <c r="CB11" s="9"/>
      <c r="CC11" s="12"/>
      <c r="CD11" s="29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8">
        <f ca="1">IF(CR11&gt;0,ROUND((INDIRECT(ADDRESS(CR11,$CR$7,,,"ТаблицаСоответствия"))+CT11)*$CR$8,0),)</f>
        <v>0</v>
      </c>
      <c r="CT11" s="9"/>
      <c r="CU11" s="12"/>
      <c r="CV11" s="29">
        <f ca="1">IF(CU11&gt;0,ROUND((INDIRECT(ADDRESS(CU11,$CU$7,,,"ТаблицаСоответствия"))+CW11)*$CU$8,0),)</f>
        <v>0</v>
      </c>
      <c r="CW11" s="9"/>
      <c r="CX11" s="12"/>
      <c r="CY11" s="29">
        <f ca="1">IF(CX11&gt;0,ROUND((INDIRECT(ADDRESS(CX11,$CX$7,,,"ТаблицаСоответствия"))+CZ11)*$CX$8,0),)</f>
        <v>0</v>
      </c>
      <c r="CZ11" s="9"/>
      <c r="DA11" s="12"/>
      <c r="DB11" s="29">
        <f ca="1">IF(DA11&gt;0,ROUND((INDIRECT(ADDRESS(DA11,$DA$7,,,"ТаблицаСоответствия"))+DC11)*$DA$8,0),)</f>
        <v>0</v>
      </c>
      <c r="DC11" s="9"/>
      <c r="DD11" s="12"/>
      <c r="DE11" s="29">
        <f ca="1">IF(DD11&gt;0,ROUND((INDIRECT(ADDRESS(DD11,$DD$7,,,"ТаблицаСоответствия"))+DF11)*$DD$8,0),)</f>
        <v>0</v>
      </c>
      <c r="DF11" s="9"/>
      <c r="DG11" s="12"/>
      <c r="DH11" s="29">
        <f ca="1">IF(DG11&gt;0,ROUND((INDIRECT(ADDRESS(DG11,$DG$7,,,"ТаблицаСоответствия"))+DI11)*$DG$8,0),)</f>
        <v>0</v>
      </c>
      <c r="DI11" s="9"/>
      <c r="DJ11" s="12"/>
      <c r="DK11" s="29">
        <f ca="1">IF(DJ11&gt;0,ROUND((INDIRECT(ADDRESS(DJ11,$DJ$7,,,"ТаблицаСоответствия"))+DL11)*$DJ$8,0),)</f>
        <v>0</v>
      </c>
      <c r="DL11" s="9"/>
      <c r="DM11" s="135">
        <f ca="1">SUM(CS11,DB11,V11,AN11,BL11,CG11,CJ11,D11,G11,J11,M11,P11,S11,Y11,AK11,AT11,AW11,AE11,AH11,CM11,CP11,BF11,BX11,CA11,BI11,AB11,CV11,AZ11,CD11,BU11,DE11,BR11,BO11,AQ11,CY11,BC11,DH11,DK11)</f>
        <v>625.6</v>
      </c>
      <c r="DN11" s="318" t="str">
        <f t="shared" ref="DN11:DN24" si="1">B11</f>
        <v>Сидоров Илья - Новикова Ольга</v>
      </c>
      <c r="DO11" s="319"/>
      <c r="DP11" s="320"/>
      <c r="DQ11" s="33">
        <f t="shared" ref="DQ11:DQ26" ca="1" si="2">IF(DM11&gt;0,RANK(DM11,$DM$10:$DM$26),0)</f>
        <v>2</v>
      </c>
    </row>
    <row r="12" spans="1:143" s="34" customFormat="1" ht="15.75" thickBot="1" x14ac:dyDescent="0.3">
      <c r="A12" s="30">
        <f t="shared" si="0"/>
        <v>3</v>
      </c>
      <c r="B12" s="31" t="s">
        <v>110</v>
      </c>
      <c r="C12" s="12"/>
      <c r="D12" s="134">
        <f ca="1">IF(C12&gt;0,(INDIRECT(ADDRESS(C12,$C$7,,,"ТаблицаСоответствия"))+E12)*$C$8,0)</f>
        <v>0</v>
      </c>
      <c r="E12" s="9"/>
      <c r="F12" s="12">
        <v>90</v>
      </c>
      <c r="G12" s="134">
        <f ca="1">IF(F12&gt;0,(INDIRECT(ADDRESS(F12,$F$7,,,"ТаблицаСоответствия"))+H12)*$F$8,)</f>
        <v>25.2</v>
      </c>
      <c r="H12" s="9"/>
      <c r="I12" s="12">
        <v>129</v>
      </c>
      <c r="J12" s="7">
        <f ca="1">IF(I12&gt;0,ROUND((INDIRECT(ADDRESS(I12,$I$7,,,"ТаблицаСоответствия"))+K12)*$I$8,0),)</f>
        <v>47</v>
      </c>
      <c r="K12" s="9"/>
      <c r="L12" s="12">
        <v>76</v>
      </c>
      <c r="M12" s="134">
        <f ca="1">IF(L12&gt;0,(INDIRECT(ADDRESS(L12,$L$7,,,"ТаблицаСоответствия"))+N12)*$L$8,0)</f>
        <v>39.6</v>
      </c>
      <c r="N12" s="9"/>
      <c r="O12" s="12">
        <v>82</v>
      </c>
      <c r="P12" s="134">
        <f ca="1">IF(O12&gt;0,(INDIRECT(ADDRESS(O12,$O$7,,,"ТаблицаСоответствия"))+Q12)*$O$8,0)</f>
        <v>75.600000000000009</v>
      </c>
      <c r="Q12" s="9"/>
      <c r="R12" s="12">
        <v>74</v>
      </c>
      <c r="S12" s="7">
        <f ca="1">IF(R12&gt;0,ROUND((INDIRECT(ADDRESS(R12,$R$7,,,"ТаблицаСоответствия"))+T12)*$R$8,0),)</f>
        <v>40</v>
      </c>
      <c r="T12" s="9"/>
      <c r="U12" s="12">
        <v>22</v>
      </c>
      <c r="V12" s="182">
        <f ca="1">IF(U12&gt;0,(INDIRECT(ADDRESS(U12,$U$7,,,"ТаблицаСоответствия"))+W12)*$U$8,0)</f>
        <v>28.8</v>
      </c>
      <c r="W12" s="9"/>
      <c r="X12" s="12">
        <v>9</v>
      </c>
      <c r="Y12" s="182">
        <f ca="1">IF(X12&gt;0,(INDIRECT(ADDRESS(X12,$X$7,,,"ТаблицаСоответствия"))+Z12)*$X$8,0)</f>
        <v>11.2</v>
      </c>
      <c r="Z12" s="9"/>
      <c r="AA12" s="12">
        <v>4</v>
      </c>
      <c r="AB12" s="182">
        <f ca="1">IF(AA12&gt;0,(INDIRECT(ADDRESS(AA12,$AA$7,,,"ТаблицаСоответствия"))+AC12)*$AA$8,0)</f>
        <v>30.799999999999997</v>
      </c>
      <c r="AC12" s="9"/>
      <c r="AD12" s="12">
        <v>5</v>
      </c>
      <c r="AE12" s="182">
        <f ca="1">IF(AD12&gt;0,(INDIRECT(ADDRESS(AD12,$AD$7,,,"ТаблицаСоответствия"))+AF12)*$AD$8,0)</f>
        <v>4.8</v>
      </c>
      <c r="AF12" s="9"/>
      <c r="AG12" s="12"/>
      <c r="AH12" s="182">
        <f ca="1">IF(AG12&gt;0,(INDIRECT(ADDRESS(AG12,$AG$7,,,"ТаблицаСоответствия"))+AI12)*$AG$8,0)</f>
        <v>0</v>
      </c>
      <c r="AI12" s="9"/>
      <c r="AJ12" s="12"/>
      <c r="AK12" s="134">
        <f ca="1">IF(AJ12&gt;0,(INDIRECT(ADDRESS(AJ12,$AJ$7,,,"ТаблицаСоответствия"))+AL12)*$AJ$8,0)</f>
        <v>0</v>
      </c>
      <c r="AL12" s="9"/>
      <c r="AM12" s="12"/>
      <c r="AN12" s="182">
        <f ca="1">IF(AM12&gt;0,(INDIRECT(ADDRESS(AM12,$AM$7,,,"ТаблицаСоответствия"))+AO12)*$AM$8,0)</f>
        <v>0</v>
      </c>
      <c r="AO12" s="9"/>
      <c r="AP12" s="12"/>
      <c r="AQ12" s="182">
        <f ca="1">IF(AP12&gt;0,(INDIRECT(ADDRESS(AP12,$AP$7,,,"ТаблицаСоответствия"))+AR12)*$AP$8,0)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29">
        <f ca="1">IF(AY12&gt;0,ROUND((INDIRECT(ADDRESS(AY12,$AY$7,,,"ТаблицаСоответствия"))+BA12)*$AY$8,0),)</f>
        <v>0</v>
      </c>
      <c r="BA12" s="9"/>
      <c r="BB12" s="12"/>
      <c r="BC12" s="29">
        <f ca="1">IF(BB12&gt;0,ROUND((INDIRECT(ADDRESS(BB12,$BB$7,,,"ТаблицаСоответствия"))+BD12)*$BB$8,0),)</f>
        <v>0</v>
      </c>
      <c r="BD12" s="9"/>
      <c r="BE12" s="12"/>
      <c r="BF12" s="29">
        <f ca="1">IF(BE12&gt;0,ROUND((INDIRECT(ADDRESS(BE12,$BE$7,,,"ТаблицаСоответствия"))+BG12)*$BE$8,0),)</f>
        <v>0</v>
      </c>
      <c r="BG12" s="9"/>
      <c r="BH12" s="12"/>
      <c r="BI12" s="29">
        <f ca="1">IF(BH12&gt;0,ROUND((INDIRECT(ADDRESS(BH12,$BH$7,,,"ТаблицаСоответствия"))+BJ12)*$BH$8,0),)</f>
        <v>0</v>
      </c>
      <c r="BJ12" s="9"/>
      <c r="BK12" s="12"/>
      <c r="BL12" s="29">
        <f ca="1">IF(BK12&gt;0,ROUND((INDIRECT(ADDRESS(BK12,$BK$7,,,"ТаблицаСоответствия"))+BM12)*$BK$8,0),)</f>
        <v>0</v>
      </c>
      <c r="BM12" s="9"/>
      <c r="BN12" s="12"/>
      <c r="BO12" s="29">
        <f ca="1">IF(BN12&gt;0,ROUND((INDIRECT(ADDRESS(BN12,$BN$7,,,"ТаблицаСоответствия"))+BP12)*$BN$8,0),)</f>
        <v>0</v>
      </c>
      <c r="BP12" s="9"/>
      <c r="BQ12" s="12"/>
      <c r="BR12" s="29">
        <f ca="1">IF(BQ12&gt;0,ROUND((INDIRECT(ADDRESS(BQ12,$BQ$7,,,"ТаблицаСоответствия"))+BS12)*$BQ$8,0),)</f>
        <v>0</v>
      </c>
      <c r="BS12" s="9"/>
      <c r="BT12" s="12"/>
      <c r="BU12" s="29">
        <f ca="1">IF(BT12&gt;0,ROUND((INDIRECT(ADDRESS(BT12,$BT$7,,,"ТаблицаСоответствия"))+BV12)*$BT$8,0),)</f>
        <v>0</v>
      </c>
      <c r="BV12" s="9"/>
      <c r="BW12" s="12"/>
      <c r="BX12" s="29">
        <f ca="1">IF(BW12&gt;0,ROUND((INDIRECT(ADDRESS(BW12,$BW$7,,,"ТаблицаСоответствия"))+BY12)*$BW$8,0),)</f>
        <v>0</v>
      </c>
      <c r="BY12" s="9"/>
      <c r="BZ12" s="12"/>
      <c r="CA12" s="29">
        <f ca="1">IF(BZ12&gt;0,ROUND((INDIRECT(ADDRESS(BZ12,$BZ$7,,,"ТаблицаСоответствия"))+CB12)*$BZ$8,0),)</f>
        <v>0</v>
      </c>
      <c r="CB12" s="9"/>
      <c r="CC12" s="12"/>
      <c r="CD12" s="29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8">
        <f ca="1">IF(CR12&gt;0,ROUND((INDIRECT(ADDRESS(CR12,$CR$7,,,"ТаблицаСоответствия"))+CT12)*$CR$8,0),)</f>
        <v>0</v>
      </c>
      <c r="CT12" s="9"/>
      <c r="CU12" s="12"/>
      <c r="CV12" s="29">
        <f ca="1">IF(CU12&gt;0,ROUND((INDIRECT(ADDRESS(CU12,$CU$7,,,"ТаблицаСоответствия"))+CW12)*$CU$8,0),)</f>
        <v>0</v>
      </c>
      <c r="CW12" s="9"/>
      <c r="CX12" s="12"/>
      <c r="CY12" s="29">
        <f ca="1">IF(CX12&gt;0,ROUND((INDIRECT(ADDRESS(CX12,$CX$7,,,"ТаблицаСоответствия"))+CZ12)*$CX$8,0),)</f>
        <v>0</v>
      </c>
      <c r="CZ12" s="9"/>
      <c r="DA12" s="12"/>
      <c r="DB12" s="29">
        <f ca="1">IF(DA12&gt;0,ROUND((INDIRECT(ADDRESS(DA12,$DA$7,,,"ТаблицаСоответствия"))+DC12)*$DA$8,0),)</f>
        <v>0</v>
      </c>
      <c r="DC12" s="9"/>
      <c r="DD12" s="12"/>
      <c r="DE12" s="29">
        <f ca="1">IF(DD12&gt;0,ROUND((INDIRECT(ADDRESS(DD12,$DD$7,,,"ТаблицаСоответствия"))+DF12)*$DD$8,0),)</f>
        <v>0</v>
      </c>
      <c r="DF12" s="9"/>
      <c r="DG12" s="12"/>
      <c r="DH12" s="29">
        <f ca="1">IF(DG12&gt;0,ROUND((INDIRECT(ADDRESS(DG12,$DG$7,,,"ТаблицаСоответствия"))+DI12)*$DG$8,0),)</f>
        <v>0</v>
      </c>
      <c r="DI12" s="9"/>
      <c r="DJ12" s="12"/>
      <c r="DK12" s="29">
        <f ca="1">IF(DJ12&gt;0,ROUND((INDIRECT(ADDRESS(DJ12,$DJ$7,,,"ТаблицаСоответствия"))+DL12)*$DJ$8,0),)</f>
        <v>0</v>
      </c>
      <c r="DL12" s="9"/>
      <c r="DM12" s="135">
        <f ca="1">SUM(CS12,DB12,V12,AN12,BL12,CG12,CJ12,D12,G12,J12,M12,P12,S12,Y12,AK12,AT12,AW12,AE12,AH12,CM12,CP12,BF12,BX12,CA12,BI12,AB12,CV12,AZ12,CD12,BU12,DE12,BR12,BO12,AQ12,CY12,BC12,DH12,DK12)</f>
        <v>303</v>
      </c>
      <c r="DN12" s="315" t="str">
        <f>B12</f>
        <v>Карпов Дмитрий - Вдовицкая Кира</v>
      </c>
      <c r="DO12" s="316"/>
      <c r="DP12" s="317"/>
      <c r="DQ12" s="33">
        <f t="shared" ca="1" si="2"/>
        <v>3</v>
      </c>
    </row>
    <row r="13" spans="1:143" s="86" customFormat="1" ht="15.75" thickBot="1" x14ac:dyDescent="0.3">
      <c r="A13" s="30">
        <f t="shared" si="0"/>
        <v>4</v>
      </c>
      <c r="B13" s="223" t="s">
        <v>19</v>
      </c>
      <c r="C13" s="12">
        <v>115</v>
      </c>
      <c r="D13" s="134">
        <f ca="1">IF(C13&gt;0,(INDIRECT(ADDRESS(C13,$C$7,,,"ТаблицаСоответствия"))+E13)*$C$8,0)</f>
        <v>18</v>
      </c>
      <c r="E13" s="9"/>
      <c r="F13" s="12"/>
      <c r="G13" s="134">
        <f ca="1">IF(F13&gt;0,(INDIRECT(ADDRESS(F13,$F$7,,,"ТаблицаСоответствия"))+H13)*$F$8,)</f>
        <v>0</v>
      </c>
      <c r="H13" s="9"/>
      <c r="I13" s="12"/>
      <c r="J13" s="7">
        <f ca="1">IF(I13&gt;0,ROUND((INDIRECT(ADDRESS(I13,$I$7,,,"ТаблицаСоответствия"))+K13)*$I$8,0),)</f>
        <v>0</v>
      </c>
      <c r="K13" s="9"/>
      <c r="L13" s="12">
        <v>70</v>
      </c>
      <c r="M13" s="134">
        <f ca="1">IF(L13&gt;0,(INDIRECT(ADDRESS(L13,$L$7,,,"ТаблицаСоответствия"))+N13)*$L$8,0)</f>
        <v>46.800000000000004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>
        <v>7</v>
      </c>
      <c r="V13" s="182">
        <f ca="1">IF(U13&gt;0,(INDIRECT(ADDRESS(U13,$U$7,,,"ТаблицаСоответствия"))+W13)*$U$8,0)</f>
        <v>92.800000000000011</v>
      </c>
      <c r="W13" s="9"/>
      <c r="X13" s="12">
        <v>2</v>
      </c>
      <c r="Y13" s="182">
        <f ca="1">IF(X13&gt;0,(INDIRECT(ADDRESS(X13,$X$7,,,"ТаблицаСоответствия"))+Z13)*$X$8,0)</f>
        <v>42</v>
      </c>
      <c r="Z13" s="9"/>
      <c r="AA13" s="12">
        <v>1</v>
      </c>
      <c r="AB13" s="182">
        <f ca="1">IF(AA13&gt;0,(INDIRECT(ADDRESS(AA13,$AA$7,,,"ТаблицаСоответствия"))+AC13)*$AA$8,0)</f>
        <v>47.599999999999994</v>
      </c>
      <c r="AC13" s="9"/>
      <c r="AD13" s="12">
        <v>2</v>
      </c>
      <c r="AE13" s="182">
        <f ca="1">IF(AD13&gt;0,(INDIRECT(ADDRESS(AD13,$AD$7,,,"ТаблицаСоответствия"))+AF13)*$AD$8,0)</f>
        <v>12</v>
      </c>
      <c r="AF13" s="9"/>
      <c r="AG13" s="12"/>
      <c r="AH13" s="182">
        <f ca="1">IF(AG13&gt;0,(INDIRECT(ADDRESS(AG13,$AG$7,,,"ТаблицаСоответствия"))+AI13)*$AG$8,0)</f>
        <v>0</v>
      </c>
      <c r="AI13" s="9"/>
      <c r="AJ13" s="12"/>
      <c r="AK13" s="134">
        <f ca="1">IF(AJ13&gt;0,(INDIRECT(ADDRESS(AJ13,$AJ$7,,,"ТаблицаСоответствия"))+AL13)*$AJ$8,0)</f>
        <v>0</v>
      </c>
      <c r="AL13" s="9"/>
      <c r="AM13" s="12"/>
      <c r="AN13" s="182">
        <f ca="1">IF(AM13&gt;0,(INDIRECT(ADDRESS(AM13,$AM$7,,,"ТаблицаСоответствия"))+AO13)*$AM$8,0)</f>
        <v>0</v>
      </c>
      <c r="AO13" s="9"/>
      <c r="AP13" s="12"/>
      <c r="AQ13" s="182">
        <f ca="1">IF(AP13&gt;0,(INDIRECT(ADDRESS(AP13,$AP$7,,,"ТаблицаСоответствия"))+AR13)*$AP$8,0)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29">
        <f ca="1">IF(AY13&gt;0,ROUND((INDIRECT(ADDRESS(AY13,$AY$7,,,"ТаблицаСоответствия"))+BA13)*$AY$8,0),)</f>
        <v>0</v>
      </c>
      <c r="BA13" s="9"/>
      <c r="BB13" s="12"/>
      <c r="BC13" s="29">
        <f ca="1">IF(BB13&gt;0,ROUND((INDIRECT(ADDRESS(BB13,$BB$7,,,"ТаблицаСоответствия"))+BD13)*$BB$8,0),)</f>
        <v>0</v>
      </c>
      <c r="BD13" s="9"/>
      <c r="BE13" s="12"/>
      <c r="BF13" s="29">
        <f ca="1">IF(BE13&gt;0,ROUND((INDIRECT(ADDRESS(BE13,$BE$7,,,"ТаблицаСоответствия"))+BG13)*$BE$8,0),)</f>
        <v>0</v>
      </c>
      <c r="BG13" s="9"/>
      <c r="BH13" s="12"/>
      <c r="BI13" s="29">
        <f ca="1">IF(BH13&gt;0,ROUND((INDIRECT(ADDRESS(BH13,$BH$7,,,"ТаблицаСоответствия"))+BJ13)*$BH$8,0),)</f>
        <v>0</v>
      </c>
      <c r="BJ13" s="9"/>
      <c r="BK13" s="12"/>
      <c r="BL13" s="29">
        <f ca="1">IF(BK13&gt;0,ROUND((INDIRECT(ADDRESS(BK13,$BK$7,,,"ТаблицаСоответствия"))+BM13)*$BK$8,0),)</f>
        <v>0</v>
      </c>
      <c r="BM13" s="9"/>
      <c r="BN13" s="12"/>
      <c r="BO13" s="29">
        <f ca="1">IF(BN13&gt;0,ROUND((INDIRECT(ADDRESS(BN13,$BN$7,,,"ТаблицаСоответствия"))+BP13)*$BN$8,0),)</f>
        <v>0</v>
      </c>
      <c r="BP13" s="9"/>
      <c r="BQ13" s="12"/>
      <c r="BR13" s="29">
        <f ca="1">IF(BQ13&gt;0,ROUND((INDIRECT(ADDRESS(BQ13,$BQ$7,,,"ТаблицаСоответствия"))+BS13)*$BQ$8,0),)</f>
        <v>0</v>
      </c>
      <c r="BS13" s="9"/>
      <c r="BT13" s="12"/>
      <c r="BU13" s="29">
        <f ca="1">IF(BT13&gt;0,ROUND((INDIRECT(ADDRESS(BT13,$BT$7,,,"ТаблицаСоответствия"))+BV13)*$BT$8,0),)</f>
        <v>0</v>
      </c>
      <c r="BV13" s="9"/>
      <c r="BW13" s="12"/>
      <c r="BX13" s="29">
        <f ca="1">IF(BW13&gt;0,ROUND((INDIRECT(ADDRESS(BW13,$BW$7,,,"ТаблицаСоответствия"))+BY13)*$BW$8,0),)</f>
        <v>0</v>
      </c>
      <c r="BY13" s="9"/>
      <c r="BZ13" s="12"/>
      <c r="CA13" s="29">
        <f ca="1">IF(BZ13&gt;0,ROUND((INDIRECT(ADDRESS(BZ13,$BZ$7,,,"ТаблицаСоответствия"))+CB13)*$BZ$8,0),)</f>
        <v>0</v>
      </c>
      <c r="CB13" s="9"/>
      <c r="CC13" s="12"/>
      <c r="CD13" s="29">
        <f ca="1">IF(CC13&gt;0,ROUND((INDIRECT(ADDRESS(CC13,$CC$7,,,"ТаблицаСоответствия"))+CE13)*$CC$8,0),)</f>
        <v>0</v>
      </c>
      <c r="CE13" s="9"/>
      <c r="CF13" s="12"/>
      <c r="CG13" s="29">
        <f ca="1">IF(CF13&gt;0,ROUND((INDIRECT(ADDRESS(CF13,$CF$7,,,"ТаблицаСоответствия"))+CH13)*$CF$8,0),)</f>
        <v>0</v>
      </c>
      <c r="CH13" s="9"/>
      <c r="CI13" s="12"/>
      <c r="CJ13" s="29">
        <f ca="1">IF(CI13&gt;0,ROUND((INDIRECT(ADDRESS(CI13,$CI$7,,,"ТаблицаСоответствия"))+CK13)*$CI$8,0),)</f>
        <v>0</v>
      </c>
      <c r="CK13" s="9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8">
        <f ca="1">IF(CR13&gt;0,ROUND((INDIRECT(ADDRESS(CR13,$CR$7,,,"ТаблицаСоответствия"))+CT13)*$CR$8,0),)</f>
        <v>0</v>
      </c>
      <c r="CT13" s="9"/>
      <c r="CU13" s="12"/>
      <c r="CV13" s="29">
        <f ca="1">IF(CU13&gt;0,ROUND((INDIRECT(ADDRESS(CU13,$CU$7,,,"ТаблицаСоответствия"))+CW13)*$CU$8,0),)</f>
        <v>0</v>
      </c>
      <c r="CW13" s="9"/>
      <c r="CX13" s="12"/>
      <c r="CY13" s="29">
        <f ca="1">IF(CX13&gt;0,ROUND((INDIRECT(ADDRESS(CX13,$CX$7,,,"ТаблицаСоответствия"))+CZ13)*$CX$8,0),)</f>
        <v>0</v>
      </c>
      <c r="CZ13" s="9"/>
      <c r="DA13" s="12"/>
      <c r="DB13" s="29">
        <f ca="1">IF(DA13&gt;0,ROUND((INDIRECT(ADDRESS(DA13,$DA$7,,,"ТаблицаСоответствия"))+DC13)*$DA$8,0),)</f>
        <v>0</v>
      </c>
      <c r="DC13" s="9"/>
      <c r="DD13" s="12"/>
      <c r="DE13" s="29">
        <f ca="1">IF(DD13&gt;0,ROUND((INDIRECT(ADDRESS(DD13,$DD$7,,,"ТаблицаСоответствия"))+DF13)*$DD$8,0),)</f>
        <v>0</v>
      </c>
      <c r="DF13" s="9"/>
      <c r="DG13" s="12"/>
      <c r="DH13" s="29">
        <f ca="1">IF(DG13&gt;0,ROUND((INDIRECT(ADDRESS(DG13,$DG$7,,,"ТаблицаСоответствия"))+DI13)*$DG$8,0),)</f>
        <v>0</v>
      </c>
      <c r="DI13" s="9"/>
      <c r="DJ13" s="12"/>
      <c r="DK13" s="29">
        <f ca="1">IF(DJ13&gt;0,ROUND((INDIRECT(ADDRESS(DJ13,$DJ$7,,,"ТаблицаСоответствия"))+DL13)*$DJ$8,0),)</f>
        <v>0</v>
      </c>
      <c r="DL13" s="9"/>
      <c r="DM13" s="135">
        <f ca="1">SUM(CS13,DB13,V13,AN13,BL13,CG13,CJ13,D13,G13,J13,M13,P13,S13,Y13,AK13,AT13,AW13,AE13,AH13,CM13,CP13,BF13,BX13,CA13,BI13,AB13,CV13,AZ13,CD13,BU13,DE13,BR13,BO13,AQ13,CY13,BC13,DH13,DK13)</f>
        <v>259.20000000000005</v>
      </c>
      <c r="DN13" s="83" t="str">
        <f t="shared" si="1"/>
        <v>Зелов Денис - Лупырь Мария</v>
      </c>
      <c r="DO13" s="84"/>
      <c r="DP13" s="85"/>
      <c r="DQ13" s="33">
        <f t="shared" ca="1" si="2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4">
        <f ca="1">IF(C14&gt;0,(INDIRECT(ADDRESS(C14,$C$7,,,"ТаблицаСоответствия"))+E14)*$C$8,0)</f>
        <v>18</v>
      </c>
      <c r="E14" s="32"/>
      <c r="F14" s="12"/>
      <c r="G14" s="134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34">
        <f ca="1">IF(L14&gt;0,(INDIRECT(ADDRESS(L14,$L$7,,,"ТаблицаСоответствия"))+N14)*$L$8,0)</f>
        <v>0</v>
      </c>
      <c r="N14" s="32"/>
      <c r="O14" s="12"/>
      <c r="P14" s="134">
        <f ca="1">IF(O14&gt;0,(INDIRECT(ADDRESS(O14,$O$7,,,"ТаблицаСоответствия"))+Q14)*$O$8,0)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11</v>
      </c>
      <c r="V14" s="182">
        <f ca="1">IF(U14&gt;0,(INDIRECT(ADDRESS(U14,$U$7,,,"ТаблицаСоответствия"))+W14)*$U$8,0)</f>
        <v>67.2</v>
      </c>
      <c r="W14" s="32"/>
      <c r="X14" s="12">
        <v>4</v>
      </c>
      <c r="Y14" s="182">
        <f ca="1">IF(X14&gt;0,(INDIRECT(ADDRESS(X14,$X$7,,,"ТаблицаСоответствия"))+Z14)*$X$8,0)</f>
        <v>30.799999999999997</v>
      </c>
      <c r="Z14" s="32"/>
      <c r="AA14" s="12">
        <v>3</v>
      </c>
      <c r="AB14" s="182">
        <f ca="1">IF(AA14&gt;0,(INDIRECT(ADDRESS(AA14,$AA$7,,,"ТаблицаСоответствия"))+AC14)*$AA$8,0)</f>
        <v>36.4</v>
      </c>
      <c r="AC14" s="32"/>
      <c r="AD14" s="12">
        <v>4</v>
      </c>
      <c r="AE14" s="182">
        <f ca="1">IF(AD14&gt;0,(INDIRECT(ADDRESS(AD14,$AD$7,,,"ТаблицаСоответствия"))+AF14)*$AD$8,0)</f>
        <v>7.1999999999999993</v>
      </c>
      <c r="AF14" s="32"/>
      <c r="AG14" s="12"/>
      <c r="AH14" s="182">
        <f ca="1">IF(AG14&gt;0,(INDIRECT(ADDRESS(AG14,$AG$7,,,"ТаблицаСоответствия"))+AI14)*$AG$8,0)</f>
        <v>0</v>
      </c>
      <c r="AI14" s="32"/>
      <c r="AJ14" s="12"/>
      <c r="AK14" s="134">
        <f ca="1">IF(AJ14&gt;0,(INDIRECT(ADDRESS(AJ14,$AJ$7,,,"ТаблицаСоответствия"))+AL14)*$AJ$8,0)</f>
        <v>0</v>
      </c>
      <c r="AL14" s="32"/>
      <c r="AM14" s="12"/>
      <c r="AN14" s="182">
        <f ca="1">IF(AM14&gt;0,(INDIRECT(ADDRESS(AM14,$AM$7,,,"ТаблицаСоответствия"))+AO14)*$AM$8,0)</f>
        <v>0</v>
      </c>
      <c r="AO14" s="32"/>
      <c r="AP14" s="12"/>
      <c r="AQ14" s="182">
        <f ca="1">IF(AP14&gt;0,(INDIRECT(ADDRESS(AP14,$AP$7,,,"ТаблицаСоответствия"))+AR14)*$AP$8,0)</f>
        <v>0</v>
      </c>
      <c r="AR14" s="32"/>
      <c r="AS14" s="12"/>
      <c r="AT14" s="29">
        <f ca="1">IF(AS14&gt;0,ROUND((INDIRECT(ADDRESS(AS14,$AS$7,,,"ТаблицаСоответствия"))+AU14)*$AS$8,0),)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35">
        <f ca="1">SUM(CS14,DB14,V14,AN14,BL14,CG14,CJ14,D14,G14,J14,M14,P14,S14,Y14,AK14,AT14,AW14,AE14,AH14,CM14,CP14,BF14,BX14,CA14,BI14,AB14,CV14,AZ14,CD14,BU14,DE14,BR14,BO14,AQ14,CY14,BC14,DH14,DK14)</f>
        <v>159.6</v>
      </c>
      <c r="DN14" s="278" t="str">
        <f>B14</f>
        <v>Корчагин Евгений - Гаврилюк Елизавета</v>
      </c>
      <c r="DO14" s="279"/>
      <c r="DP14" s="280"/>
      <c r="DQ14" s="33">
        <f t="shared" ca="1" si="2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 t="s">
        <v>121</v>
      </c>
      <c r="C15" s="12"/>
      <c r="D15" s="134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IF(F15&gt;0,(INDIRECT(ADDRESS(F15,$F$7,,,"ТаблицаСоответствия"))+H15)*$F$8,)</f>
        <v>0</v>
      </c>
      <c r="H15" s="9"/>
      <c r="I15" s="12"/>
      <c r="J15" s="7">
        <f ca="1">IF(I15&gt;0,ROUND((INDIRECT(ADDRESS(I15,$I$7,,,"ТаблицаСоответствия"))+K15)*$I$8,0),)</f>
        <v>0</v>
      </c>
      <c r="K15" s="9"/>
      <c r="L15" s="12">
        <v>86</v>
      </c>
      <c r="M15" s="134">
        <f ca="1">IF(L15&gt;0,(INDIRECT(ADDRESS(L15,$L$7,,,"ТаблицаСоответствия"))+N15)*$L$8,0)</f>
        <v>32.4</v>
      </c>
      <c r="N15" s="9"/>
      <c r="O15" s="12">
        <v>118</v>
      </c>
      <c r="P15" s="134">
        <f ca="1">IF(O15&gt;0,(INDIRECT(ADDRESS(O15,$O$7,,,"ТаблицаСоответствия"))+Q15)*$O$8,0)</f>
        <v>54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182">
        <f ca="1">IF(U15&gt;0,(INDIRECT(ADDRESS(U15,$U$7,,,"ТаблицаСоответствия"))+W15)*$U$8,0)</f>
        <v>0</v>
      </c>
      <c r="W15" s="9"/>
      <c r="X15" s="12"/>
      <c r="Y15" s="182">
        <f ca="1">IF(X15&gt;0,(INDIRECT(ADDRESS(X15,$X$7,,,"ТаблицаСоответствия"))+Z15)*$X$8,0)</f>
        <v>0</v>
      </c>
      <c r="Z15" s="9"/>
      <c r="AA15" s="12"/>
      <c r="AB15" s="182">
        <f ca="1">IF(AA15&gt;0,(INDIRECT(ADDRESS(AA15,$AA$7,,,"ТаблицаСоответствия"))+AC15)*$AA$8,0)</f>
        <v>0</v>
      </c>
      <c r="AC15" s="9"/>
      <c r="AD15" s="12"/>
      <c r="AE15" s="182">
        <f ca="1">IF(AD15&gt;0,(INDIRECT(ADDRESS(AD15,$AD$7,,,"ТаблицаСоответствия"))+AF15)*$AD$8,0)</f>
        <v>0</v>
      </c>
      <c r="AF15" s="9"/>
      <c r="AG15" s="12">
        <v>209</v>
      </c>
      <c r="AH15" s="182">
        <f ca="1">IF(AG15&gt;0,(INDIRECT(ADDRESS(AG15,$AG$7,,,"ТаблицаСоответствия"))+AI15)*$AG$8,0)</f>
        <v>18</v>
      </c>
      <c r="AI15" s="9"/>
      <c r="AJ15" s="12"/>
      <c r="AK15" s="134">
        <f ca="1">IF(AJ15&gt;0,(INDIRECT(ADDRESS(AJ15,$AJ$7,,,"ТаблицаСоответствия"))+AL15)*$AJ$8,0)</f>
        <v>0</v>
      </c>
      <c r="AL15" s="9"/>
      <c r="AM15" s="12"/>
      <c r="AN15" s="182">
        <f ca="1">IF(AM15&gt;0,(INDIRECT(ADDRESS(AM15,$AM$7,,,"ТаблицаСоответствия"))+AO15)*$AM$8,0)</f>
        <v>0</v>
      </c>
      <c r="AO15" s="9"/>
      <c r="AP15" s="12">
        <v>91</v>
      </c>
      <c r="AQ15" s="182">
        <f ca="1">IF(AP15&gt;0,(INDIRECT(ADDRESS(AP15,$AP$7,,,"ТаблицаСоответствия"))+AR15)*$AP$8,0)</f>
        <v>25.2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29">
        <f ca="1">IF(AY15&gt;0,ROUND((INDIRECT(ADDRESS(AY15,$AY$7,,,"ТаблицаСоответствия"))+BA15)*$AY$8,0),)</f>
        <v>0</v>
      </c>
      <c r="BA15" s="9"/>
      <c r="BB15" s="12"/>
      <c r="BC15" s="29">
        <f ca="1">IF(BB15&gt;0,ROUND((INDIRECT(ADDRESS(BB15,$BB$7,,,"ТаблицаСоответствия"))+BD15)*$BB$8,0),)</f>
        <v>0</v>
      </c>
      <c r="BD15" s="9"/>
      <c r="BE15" s="12"/>
      <c r="BF15" s="29">
        <f ca="1">IF(BE15&gt;0,ROUND((INDIRECT(ADDRESS(BE15,$BE$7,,,"ТаблицаСоответствия"))+BG15)*$BE$8,0),)</f>
        <v>0</v>
      </c>
      <c r="BG15" s="9"/>
      <c r="BH15" s="12"/>
      <c r="BI15" s="29">
        <f ca="1">IF(BH15&gt;0,ROUND((INDIRECT(ADDRESS(BH15,$BH$7,,,"ТаблицаСоответствия"))+BJ15)*$BH$8,0),)</f>
        <v>0</v>
      </c>
      <c r="BJ15" s="9"/>
      <c r="BK15" s="12"/>
      <c r="BL15" s="29">
        <f ca="1">IF(BK15&gt;0,ROUND((INDIRECT(ADDRESS(BK15,$BK$7,,,"ТаблицаСоответствия"))+BM15)*$BK$8,0),)</f>
        <v>0</v>
      </c>
      <c r="BM15" s="9"/>
      <c r="BN15" s="12"/>
      <c r="BO15" s="29">
        <f ca="1">IF(BN15&gt;0,ROUND((INDIRECT(ADDRESS(BN15,$BN$7,,,"ТаблицаСоответствия"))+BP15)*$BN$8,0),)</f>
        <v>0</v>
      </c>
      <c r="BP15" s="9"/>
      <c r="BQ15" s="12"/>
      <c r="BR15" s="29">
        <f ca="1">IF(BQ15&gt;0,ROUND((INDIRECT(ADDRESS(BQ15,$BQ$7,,,"ТаблицаСоответствия"))+BS15)*$BQ$8,0),)</f>
        <v>0</v>
      </c>
      <c r="BS15" s="9"/>
      <c r="BT15" s="12"/>
      <c r="BU15" s="29">
        <f ca="1">IF(BT15&gt;0,ROUND((INDIRECT(ADDRESS(BT15,$BT$7,,,"ТаблицаСоответствия"))+BV15)*$BT$8,0),)</f>
        <v>0</v>
      </c>
      <c r="BV15" s="9"/>
      <c r="BW15" s="12"/>
      <c r="BX15" s="29">
        <f ca="1">IF(BW15&gt;0,ROUND((INDIRECT(ADDRESS(BW15,$BW$7,,,"ТаблицаСоответствия"))+BY15)*$BW$8,0),)</f>
        <v>0</v>
      </c>
      <c r="BY15" s="9"/>
      <c r="BZ15" s="12"/>
      <c r="CA15" s="29">
        <f ca="1">IF(BZ15&gt;0,ROUND((INDIRECT(ADDRESS(BZ15,$BZ$7,,,"ТаблицаСоответствия"))+CB15)*$BZ$8,0),)</f>
        <v>0</v>
      </c>
      <c r="CB15" s="9"/>
      <c r="CC15" s="12"/>
      <c r="CD15" s="29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8">
        <f ca="1">IF(CR15&gt;0,ROUND((INDIRECT(ADDRESS(CR15,$CR$7,,,"ТаблицаСоответствия"))+CT15)*$CR$8,0),)</f>
        <v>0</v>
      </c>
      <c r="CT15" s="9"/>
      <c r="CU15" s="12"/>
      <c r="CV15" s="29">
        <f ca="1">IF(CU15&gt;0,ROUND((INDIRECT(ADDRESS(CU15,$CU$7,,,"ТаблицаСоответствия"))+CW15)*$CU$8,0),)</f>
        <v>0</v>
      </c>
      <c r="CW15" s="9"/>
      <c r="CX15" s="12"/>
      <c r="CY15" s="29">
        <f ca="1">IF(CX15&gt;0,ROUND((INDIRECT(ADDRESS(CX15,$CX$7,,,"ТаблицаСоответствия"))+CZ15)*$CX$8,0),)</f>
        <v>0</v>
      </c>
      <c r="CZ15" s="9"/>
      <c r="DA15" s="12"/>
      <c r="DB15" s="29">
        <f ca="1">IF(DA15&gt;0,ROUND((INDIRECT(ADDRESS(DA15,$DA$7,,,"ТаблицаСоответствия"))+DC15)*$DA$8,0),)</f>
        <v>0</v>
      </c>
      <c r="DC15" s="9"/>
      <c r="DD15" s="12"/>
      <c r="DE15" s="29">
        <f ca="1">IF(DD15&gt;0,ROUND((INDIRECT(ADDRESS(DD15,$DD$7,,,"ТаблицаСоответствия"))+DF15)*$DD$8,0),)</f>
        <v>0</v>
      </c>
      <c r="DF15" s="9"/>
      <c r="DG15" s="12"/>
      <c r="DH15" s="29">
        <f ca="1">IF(DG15&gt;0,ROUND((INDIRECT(ADDRESS(DG15,$DG$7,,,"ТаблицаСоответствия"))+DI15)*$DG$8,0),)</f>
        <v>0</v>
      </c>
      <c r="DI15" s="9"/>
      <c r="DJ15" s="12"/>
      <c r="DK15" s="29">
        <f ca="1">IF(DJ15&gt;0,ROUND((INDIRECT(ADDRESS(DJ15,$DJ$7,,,"ТаблицаСоответствия"))+DL15)*$DJ$8,0),)</f>
        <v>0</v>
      </c>
      <c r="DL15" s="9"/>
      <c r="DM15" s="135">
        <f ca="1">SUM(CS15,DB15,V15,AN15,BL15,CG15,CJ15,D15,G15,J15,M15,P15,S15,Y15,AK15,AT15,AW15,AE15,AH15,CM15,CP15,BF15,BX15,CA15,BI15,AB15,CV15,AZ15,CD15,BU15,DE15,BR15,BO15,AQ15,CY15,BC15,DH15,DK15)</f>
        <v>129.6</v>
      </c>
      <c r="DN15" s="278" t="str">
        <f t="shared" si="1"/>
        <v>Булатов Артем - Евтушенко Кира</v>
      </c>
      <c r="DO15" s="279"/>
      <c r="DP15" s="280"/>
      <c r="DQ15" s="33">
        <f t="shared" ca="1" si="2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130</v>
      </c>
      <c r="C16" s="12"/>
      <c r="D16" s="134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IF(F16&gt;0,(INDIRECT(ADDRESS(F16,$F$7,,,"ТаблицаСоответствия"))+H16)*$F$8,)</f>
        <v>0</v>
      </c>
      <c r="H16" s="9"/>
      <c r="I16" s="12"/>
      <c r="J16" s="7">
        <f ca="1">IF(I16&gt;0,ROUND((INDIRECT(ADDRESS(I16,$I$7,,,"ТаблицаСоответствия"))+K16)*$I$8,0),)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>
        <v>100</v>
      </c>
      <c r="P16" s="134">
        <f ca="1">IF(O16&gt;0,(INDIRECT(ADDRESS(O16,$O$7,,,"ТаблицаСоответствия"))+Q16)*$O$8,0)</f>
        <v>61.2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/>
      <c r="V16" s="182">
        <f ca="1">IF(U16&gt;0,(INDIRECT(ADDRESS(U16,$U$7,,,"ТаблицаСоответствия"))+W16)*$U$8,0)</f>
        <v>0</v>
      </c>
      <c r="W16" s="9"/>
      <c r="X16" s="12"/>
      <c r="Y16" s="182">
        <f ca="1">IF(X16&gt;0,(INDIRECT(ADDRESS(X16,$X$7,,,"ТаблицаСоответствия"))+Z16)*$X$8,0)</f>
        <v>0</v>
      </c>
      <c r="Z16" s="9"/>
      <c r="AA16" s="12"/>
      <c r="AB16" s="182">
        <f ca="1">IF(AA16&gt;0,(INDIRECT(ADDRESS(AA16,$AA$7,,,"ТаблицаСоответствия"))+AC16)*$AA$8,0)</f>
        <v>0</v>
      </c>
      <c r="AC16" s="9"/>
      <c r="AD16" s="12"/>
      <c r="AE16" s="182">
        <f ca="1">IF(AD16&gt;0,(INDIRECT(ADDRESS(AD16,$AD$7,,,"ТаблицаСоответствия"))+AF16)*$AD$8,0)</f>
        <v>0</v>
      </c>
      <c r="AF16" s="9"/>
      <c r="AG16" s="12"/>
      <c r="AH16" s="182">
        <f ca="1">IF(AG16&gt;0,(INDIRECT(ADDRESS(AG16,$AG$7,,,"ТаблицаСоответствия"))+AI16)*$AG$8,0)</f>
        <v>0</v>
      </c>
      <c r="AI16" s="9"/>
      <c r="AJ16" s="12"/>
      <c r="AK16" s="134">
        <f ca="1">IF(AJ16&gt;0,(INDIRECT(ADDRESS(AJ16,$AJ$7,,,"ТаблицаСоответствия"))+AL16)*$AJ$8,0)</f>
        <v>0</v>
      </c>
      <c r="AL16" s="9"/>
      <c r="AM16" s="12"/>
      <c r="AN16" s="182">
        <f ca="1">IF(AM16&gt;0,(INDIRECT(ADDRESS(AM16,$AM$7,,,"ТаблицаСоответствия"))+AO16)*$AM$8,0)</f>
        <v>0</v>
      </c>
      <c r="AO16" s="9"/>
      <c r="AP16" s="12">
        <v>53</v>
      </c>
      <c r="AQ16" s="182">
        <f ca="1">IF(AP16&gt;0,(INDIRECT(ADDRESS(AP16,$AP$7,,,"ТаблицаСоответствия"))+AR16)*$AP$8,0)</f>
        <v>61.2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29">
        <f ca="1">IF(AY16&gt;0,ROUND((INDIRECT(ADDRESS(AY16,$AY$7,,,"ТаблицаСоответствия"))+BA16)*$AY$8,0),)</f>
        <v>0</v>
      </c>
      <c r="BA16" s="9"/>
      <c r="BB16" s="12"/>
      <c r="BC16" s="29">
        <f ca="1">IF(BB16&gt;0,ROUND((INDIRECT(ADDRESS(BB16,$BB$7,,,"ТаблицаСоответствия"))+BD16)*$BB$8,0),)</f>
        <v>0</v>
      </c>
      <c r="BD16" s="9"/>
      <c r="BE16" s="12"/>
      <c r="BF16" s="29">
        <f ca="1">IF(BE16&gt;0,ROUND((INDIRECT(ADDRESS(BE16,$BE$7,,,"ТаблицаСоответствия"))+BG16)*$BE$8,0),)</f>
        <v>0</v>
      </c>
      <c r="BG16" s="9"/>
      <c r="BH16" s="12"/>
      <c r="BI16" s="29">
        <f ca="1">IF(BH16&gt;0,ROUND((INDIRECT(ADDRESS(BH16,$BH$7,,,"ТаблицаСоответствия"))+BJ16)*$BH$8,0),)</f>
        <v>0</v>
      </c>
      <c r="BJ16" s="9"/>
      <c r="BK16" s="12"/>
      <c r="BL16" s="29">
        <f ca="1">IF(BK16&gt;0,ROUND((INDIRECT(ADDRESS(BK16,$BK$7,,,"ТаблицаСоответствия"))+BM16)*$BK$8,0),)</f>
        <v>0</v>
      </c>
      <c r="BM16" s="9"/>
      <c r="BN16" s="12"/>
      <c r="BO16" s="29">
        <f ca="1">IF(BN16&gt;0,ROUND((INDIRECT(ADDRESS(BN16,$BN$7,,,"ТаблицаСоответствия"))+BP16)*$BN$8,0),)</f>
        <v>0</v>
      </c>
      <c r="BP16" s="9"/>
      <c r="BQ16" s="12"/>
      <c r="BR16" s="29">
        <f ca="1">IF(BQ16&gt;0,ROUND((INDIRECT(ADDRESS(BQ16,$BQ$7,,,"ТаблицаСоответствия"))+BS16)*$BQ$8,0),)</f>
        <v>0</v>
      </c>
      <c r="BS16" s="9"/>
      <c r="BT16" s="12"/>
      <c r="BU16" s="29">
        <f ca="1">IF(BT16&gt;0,ROUND((INDIRECT(ADDRESS(BT16,$BT$7,,,"ТаблицаСоответствия"))+BV16)*$BT$8,0),)</f>
        <v>0</v>
      </c>
      <c r="BV16" s="9"/>
      <c r="BW16" s="12"/>
      <c r="BX16" s="29">
        <f ca="1">IF(BW16&gt;0,ROUND((INDIRECT(ADDRESS(BW16,$BW$7,,,"ТаблицаСоответствия"))+BY16)*$BW$8,0),)</f>
        <v>0</v>
      </c>
      <c r="BY16" s="9"/>
      <c r="BZ16" s="12"/>
      <c r="CA16" s="29">
        <f ca="1">IF(BZ16&gt;0,ROUND((INDIRECT(ADDRESS(BZ16,$BZ$7,,,"ТаблицаСоответствия"))+CB16)*$BZ$8,0),)</f>
        <v>0</v>
      </c>
      <c r="CB16" s="9"/>
      <c r="CC16" s="12"/>
      <c r="CD16" s="29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8">
        <f ca="1">IF(CR16&gt;0,ROUND((INDIRECT(ADDRESS(CR16,$CR$7,,,"ТаблицаСоответствия"))+CT16)*$CR$8,0),)</f>
        <v>0</v>
      </c>
      <c r="CT16" s="9"/>
      <c r="CU16" s="12"/>
      <c r="CV16" s="29">
        <f ca="1">IF(CU16&gt;0,ROUND((INDIRECT(ADDRESS(CU16,$CU$7,,,"ТаблицаСоответствия"))+CW16)*$CU$8,0),)</f>
        <v>0</v>
      </c>
      <c r="CW16" s="9"/>
      <c r="CX16" s="12"/>
      <c r="CY16" s="29">
        <f ca="1">IF(CX16&gt;0,ROUND((INDIRECT(ADDRESS(CX16,$CX$7,,,"ТаблицаСоответствия"))+CZ16)*$CX$8,0),)</f>
        <v>0</v>
      </c>
      <c r="CZ16" s="9"/>
      <c r="DA16" s="12"/>
      <c r="DB16" s="29">
        <f ca="1">IF(DA16&gt;0,ROUND((INDIRECT(ADDRESS(DA16,$DA$7,,,"ТаблицаСоответствия"))+DC16)*$DA$8,0),)</f>
        <v>0</v>
      </c>
      <c r="DC16" s="9"/>
      <c r="DD16" s="12"/>
      <c r="DE16" s="29">
        <f ca="1">IF(DD16&gt;0,ROUND((INDIRECT(ADDRESS(DD16,$DD$7,,,"ТаблицаСоответствия"))+DF16)*$DD$8,0),)</f>
        <v>0</v>
      </c>
      <c r="DF16" s="9"/>
      <c r="DG16" s="12"/>
      <c r="DH16" s="29">
        <f ca="1">IF(DG16&gt;0,ROUND((INDIRECT(ADDRESS(DG16,$DG$7,,,"ТаблицаСоответствия"))+DI16)*$DG$8,0),)</f>
        <v>0</v>
      </c>
      <c r="DI16" s="9"/>
      <c r="DJ16" s="12"/>
      <c r="DK16" s="29">
        <f ca="1">IF(DJ16&gt;0,ROUND((INDIRECT(ADDRESS(DJ16,$DJ$7,,,"ТаблицаСоответствия"))+DL16)*$DJ$8,0),)</f>
        <v>0</v>
      </c>
      <c r="DL16" s="9"/>
      <c r="DM16" s="135">
        <f ca="1">SUM(CS16,DB16,V16,AN16,BL16,CG16,CJ16,D16,G16,J16,M16,P16,S16,Y16,AK16,AT16,AW16,AE16,AH16,CM16,CP16,BF16,BX16,CA16,BI16,AB16,CV16,AZ16,CD16,BU16,DE16,BR16,BO16,AQ16,CY16,BC16,DH16,DK16)</f>
        <v>122.4</v>
      </c>
      <c r="DN16" s="83" t="str">
        <f t="shared" si="1"/>
        <v>Шипунов Алексей - Саламаха Дарья</v>
      </c>
      <c r="DO16" s="84"/>
      <c r="DP16" s="85"/>
      <c r="DQ16" s="33">
        <f t="shared" ca="1" si="2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 t="s">
        <v>33</v>
      </c>
      <c r="C17" s="12"/>
      <c r="D17" s="134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IF(F17&gt;0,(INDIRECT(ADDRESS(F17,$F$7,,,"ТаблицаСоответствия"))+H17)*$F$8,)</f>
        <v>0</v>
      </c>
      <c r="H17" s="9"/>
      <c r="I17" s="12"/>
      <c r="J17" s="7">
        <f ca="1">IF(I17&gt;0,ROUND((INDIRECT(ADDRESS(I17,$I$7,,,"ТаблицаСоответствия"))+K17)*$I$8,0),)</f>
        <v>0</v>
      </c>
      <c r="K17" s="9"/>
      <c r="L17" s="12">
        <v>110</v>
      </c>
      <c r="M17" s="134">
        <f ca="1">IF(L17&gt;0,(INDIRECT(ADDRESS(L17,$L$7,,,"ТаблицаСоответствия"))+N17)*$L$8,0)</f>
        <v>18</v>
      </c>
      <c r="N17" s="9"/>
      <c r="O17" s="12">
        <v>192</v>
      </c>
      <c r="P17" s="134">
        <f ca="1">IF(O17&gt;0,(INDIRECT(ADDRESS(O17,$O$7,,,"ТаблицаСоответствия"))+Q17)*$O$8,0)</f>
        <v>25.2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/>
      <c r="V17" s="182">
        <f ca="1">IF(U17&gt;0,(INDIRECT(ADDRESS(U17,$U$7,,,"ТаблицаСоответствия"))+W17)*$U$8,0)</f>
        <v>0</v>
      </c>
      <c r="W17" s="9"/>
      <c r="X17" s="12">
        <v>6</v>
      </c>
      <c r="Y17" s="182">
        <f ca="1">IF(X17&gt;0,(INDIRECT(ADDRESS(X17,$X$7,,,"ТаблицаСоответствия"))+Z17)*$X$8,0)</f>
        <v>19.599999999999998</v>
      </c>
      <c r="Z17" s="9"/>
      <c r="AA17" s="12">
        <v>6</v>
      </c>
      <c r="AB17" s="182">
        <f ca="1">IF(AA17&gt;0,(INDIRECT(ADDRESS(AA17,$AA$7,,,"ТаблицаСоответствия"))+AC17)*$AA$8,0)</f>
        <v>19.599999999999998</v>
      </c>
      <c r="AC17" s="9"/>
      <c r="AD17" s="12"/>
      <c r="AE17" s="182">
        <f ca="1">IF(AD17&gt;0,(INDIRECT(ADDRESS(AD17,$AD$7,,,"ТаблицаСоответствия"))+AF17)*$AD$8,0)</f>
        <v>0</v>
      </c>
      <c r="AF17" s="9"/>
      <c r="AG17" s="12">
        <v>323</v>
      </c>
      <c r="AH17" s="182">
        <f ca="1">IF(AG17&gt;0,(INDIRECT(ADDRESS(AG17,$AG$7,,,"ТаблицаСоответствия"))+AI17)*$AG$8,0)</f>
        <v>18</v>
      </c>
      <c r="AI17" s="9"/>
      <c r="AJ17" s="12"/>
      <c r="AK17" s="134">
        <f ca="1">IF(AJ17&gt;0,(INDIRECT(ADDRESS(AJ17,$AJ$7,,,"ТаблицаСоответствия"))+AL17)*$AJ$8,0)</f>
        <v>0</v>
      </c>
      <c r="AL17" s="9"/>
      <c r="AM17" s="12"/>
      <c r="AN17" s="182">
        <f ca="1">IF(AM17&gt;0,(INDIRECT(ADDRESS(AM17,$AM$7,,,"ТаблицаСоответствия"))+AO17)*$AM$8,0)</f>
        <v>0</v>
      </c>
      <c r="AO17" s="9"/>
      <c r="AP17" s="12"/>
      <c r="AQ17" s="182">
        <f ca="1">IF(AP17&gt;0,(INDIRECT(ADDRESS(AP17,$AP$7,,,"ТаблицаСоответствия"))+AR17)*$AP$8,0)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29">
        <f ca="1">IF(AY17&gt;0,ROUND((INDIRECT(ADDRESS(AY17,$AY$7,,,"ТаблицаСоответствия"))+BA17)*$AY$8,0),)</f>
        <v>0</v>
      </c>
      <c r="BA17" s="9"/>
      <c r="BB17" s="12"/>
      <c r="BC17" s="29">
        <f ca="1">IF(BB17&gt;0,ROUND((INDIRECT(ADDRESS(BB17,$BB$7,,,"ТаблицаСоответствия"))+BD17)*$BB$8,0),)</f>
        <v>0</v>
      </c>
      <c r="BD17" s="9"/>
      <c r="BE17" s="12"/>
      <c r="BF17" s="29">
        <f ca="1">IF(BE17&gt;0,ROUND((INDIRECT(ADDRESS(BE17,$BE$7,,,"ТаблицаСоответствия"))+BG17)*$BE$8,0),)</f>
        <v>0</v>
      </c>
      <c r="BG17" s="9"/>
      <c r="BH17" s="12"/>
      <c r="BI17" s="29">
        <f ca="1">IF(BH17&gt;0,ROUND((INDIRECT(ADDRESS(BH17,$BH$7,,,"ТаблицаСоответствия"))+BJ17)*$BH$8,0),)</f>
        <v>0</v>
      </c>
      <c r="BJ17" s="9"/>
      <c r="BK17" s="12"/>
      <c r="BL17" s="29">
        <f ca="1">IF(BK17&gt;0,ROUND((INDIRECT(ADDRESS(BK17,$BK$7,,,"ТаблицаСоответствия"))+BM17)*$BK$8,0),)</f>
        <v>0</v>
      </c>
      <c r="BM17" s="9"/>
      <c r="BN17" s="12"/>
      <c r="BO17" s="29">
        <f ca="1">IF(BN17&gt;0,ROUND((INDIRECT(ADDRESS(BN17,$BN$7,,,"ТаблицаСоответствия"))+BP17)*$BN$8,0),)</f>
        <v>0</v>
      </c>
      <c r="BP17" s="9"/>
      <c r="BQ17" s="12"/>
      <c r="BR17" s="29">
        <f ca="1">IF(BQ17&gt;0,ROUND((INDIRECT(ADDRESS(BQ17,$BQ$7,,,"ТаблицаСоответствия"))+BS17)*$BQ$8,0),)</f>
        <v>0</v>
      </c>
      <c r="BS17" s="9"/>
      <c r="BT17" s="12"/>
      <c r="BU17" s="29">
        <f ca="1">IF(BT17&gt;0,ROUND((INDIRECT(ADDRESS(BT17,$BT$7,,,"ТаблицаСоответствия"))+BV17)*$BT$8,0),)</f>
        <v>0</v>
      </c>
      <c r="BV17" s="9"/>
      <c r="BW17" s="12"/>
      <c r="BX17" s="29">
        <f ca="1">IF(BW17&gt;0,ROUND((INDIRECT(ADDRESS(BW17,$BW$7,,,"ТаблицаСоответствия"))+BY17)*$BW$8,0),)</f>
        <v>0</v>
      </c>
      <c r="BY17" s="9"/>
      <c r="BZ17" s="12"/>
      <c r="CA17" s="29">
        <f ca="1">IF(BZ17&gt;0,ROUND((INDIRECT(ADDRESS(BZ17,$BZ$7,,,"ТаблицаСоответствия"))+CB17)*$BZ$8,0),)</f>
        <v>0</v>
      </c>
      <c r="CB17" s="9"/>
      <c r="CC17" s="12"/>
      <c r="CD17" s="29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8">
        <f ca="1">IF(CR17&gt;0,ROUND((INDIRECT(ADDRESS(CR17,$CR$7,,,"ТаблицаСоответствия"))+CT17)*$CR$8,0),)</f>
        <v>0</v>
      </c>
      <c r="CT17" s="9"/>
      <c r="CU17" s="12"/>
      <c r="CV17" s="29">
        <f ca="1">IF(CU17&gt;0,ROUND((INDIRECT(ADDRESS(CU17,$CU$7,,,"ТаблицаСоответствия"))+CW17)*$CU$8,0),)</f>
        <v>0</v>
      </c>
      <c r="CW17" s="9"/>
      <c r="CX17" s="12"/>
      <c r="CY17" s="29">
        <f ca="1">IF(CX17&gt;0,ROUND((INDIRECT(ADDRESS(CX17,$CX$7,,,"ТаблицаСоответствия"))+CZ17)*$CX$8,0),)</f>
        <v>0</v>
      </c>
      <c r="CZ17" s="9"/>
      <c r="DA17" s="12"/>
      <c r="DB17" s="29">
        <f ca="1">IF(DA17&gt;0,ROUND((INDIRECT(ADDRESS(DA17,$DA$7,,,"ТаблицаСоответствия"))+DC17)*$DA$8,0),)</f>
        <v>0</v>
      </c>
      <c r="DC17" s="9"/>
      <c r="DD17" s="12"/>
      <c r="DE17" s="29">
        <f ca="1">IF(DD17&gt;0,ROUND((INDIRECT(ADDRESS(DD17,$DD$7,,,"ТаблицаСоответствия"))+DF17)*$DD$8,0),)</f>
        <v>0</v>
      </c>
      <c r="DF17" s="9"/>
      <c r="DG17" s="12"/>
      <c r="DH17" s="29">
        <f ca="1">IF(DG17&gt;0,ROUND((INDIRECT(ADDRESS(DG17,$DG$7,,,"ТаблицаСоответствия"))+DI17)*$DG$8,0),)</f>
        <v>0</v>
      </c>
      <c r="DI17" s="9"/>
      <c r="DJ17" s="12"/>
      <c r="DK17" s="29">
        <f ca="1">IF(DJ17&gt;0,ROUND((INDIRECT(ADDRESS(DJ17,$DJ$7,,,"ТаблицаСоответствия"))+DL17)*$DJ$8,0),)</f>
        <v>0</v>
      </c>
      <c r="DL17" s="9"/>
      <c r="DM17" s="135">
        <f ca="1">SUM(CS17,DB17,V17,AN17,BL17,CG17,CJ17,D17,G17,J17,M17,P17,S17,Y17,AK17,AT17,AW17,AE17,AH17,CM17,CP17,BF17,BX17,CA17,BI17,AB17,CV17,AZ17,CD17,BU17,DE17,BR17,BO17,AQ17,CY17,BC17,DH17,DK17)</f>
        <v>100.39999999999999</v>
      </c>
      <c r="DN17" s="83" t="str">
        <f t="shared" si="1"/>
        <v>Прутцев Георгий - Черенкова Вилена</v>
      </c>
      <c r="DO17" s="84"/>
      <c r="DP17" s="85"/>
      <c r="DQ17" s="33">
        <f t="shared" ca="1" si="2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8.75" customHeight="1" thickBot="1" x14ac:dyDescent="0.3">
      <c r="A18" s="30">
        <f t="shared" si="0"/>
        <v>9</v>
      </c>
      <c r="B18" s="3" t="s">
        <v>84</v>
      </c>
      <c r="C18" s="12"/>
      <c r="D18" s="134">
        <f ca="1">IF(C18&gt;0,(INDIRECT(ADDRESS(C18,$C$7,,,"ТаблицаСоответствия"))+E18)*$C$8,0)</f>
        <v>0</v>
      </c>
      <c r="E18" s="9"/>
      <c r="F18" s="12"/>
      <c r="G18" s="134">
        <f ca="1">IF(F18&gt;0,(INDIRECT(ADDRESS(F18,$F$7,,,"ТаблицаСоответствия"))+H18)*$F$8,)</f>
        <v>0</v>
      </c>
      <c r="H18" s="9"/>
      <c r="I18" s="12">
        <v>215</v>
      </c>
      <c r="J18" s="7">
        <f ca="1">IF(I18&gt;0,ROUND((INDIRECT(ADDRESS(I18,$I$7,,,"ТаблицаСоответствия"))+K18)*$I$8,0),)</f>
        <v>18</v>
      </c>
      <c r="K18" s="9"/>
      <c r="L18" s="12">
        <v>125</v>
      </c>
      <c r="M18" s="134">
        <f ca="1">IF(L18&gt;0,(INDIRECT(ADDRESS(L18,$L$7,,,"ТаблицаСоответствия"))+N18)*$L$8,0)</f>
        <v>18</v>
      </c>
      <c r="N18" s="9"/>
      <c r="O18" s="12">
        <v>301</v>
      </c>
      <c r="P18" s="134">
        <f ca="1">IF(O18&gt;0,(INDIRECT(ADDRESS(O18,$O$7,,,"ТаблицаСоответствия"))+Q18)*$O$8,0)</f>
        <v>18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182">
        <f ca="1">IF(U18&gt;0,(INDIRECT(ADDRESS(U18,$U$7,,,"ТаблицаСоответствия"))+W18)*$U$8,0)</f>
        <v>0</v>
      </c>
      <c r="W18" s="9"/>
      <c r="X18" s="12">
        <v>11</v>
      </c>
      <c r="Y18" s="182">
        <f ca="1">IF(X18&gt;0,(INDIRECT(ADDRESS(X18,$X$7,,,"ТаблицаСоответствия"))+Z18)*$X$8,0)</f>
        <v>5.6</v>
      </c>
      <c r="Z18" s="9"/>
      <c r="AA18" s="12">
        <v>7</v>
      </c>
      <c r="AB18" s="182">
        <f ca="1">IF(AA18&gt;0,(INDIRECT(ADDRESS(AA18,$AA$7,,,"ТаблицаСоответствия"))+AC18)*$AA$8,0)</f>
        <v>16.799999999999997</v>
      </c>
      <c r="AC18" s="9"/>
      <c r="AD18" s="12">
        <v>6</v>
      </c>
      <c r="AE18" s="182">
        <f ca="1">IF(AD18&gt;0,(INDIRECT(ADDRESS(AD18,$AD$7,,,"ТаблицаСоответствия"))+AF18)*$AD$8,0)</f>
        <v>2.4</v>
      </c>
      <c r="AF18" s="9"/>
      <c r="AG18" s="12">
        <v>351</v>
      </c>
      <c r="AH18" s="182">
        <f ca="1">IF(AG18&gt;0,(INDIRECT(ADDRESS(AG18,$AG$7,,,"ТаблицаСоответствия"))+AI18)*$AG$8,0)</f>
        <v>18</v>
      </c>
      <c r="AI18" s="9"/>
      <c r="AJ18" s="12"/>
      <c r="AK18" s="134">
        <f ca="1">IF(AJ18&gt;0,(INDIRECT(ADDRESS(AJ18,$AJ$7,,,"ТаблицаСоответствия"))+AL18)*$AJ$8,0)</f>
        <v>0</v>
      </c>
      <c r="AL18" s="9"/>
      <c r="AM18" s="12"/>
      <c r="AN18" s="182">
        <f ca="1">IF(AM18&gt;0,(INDIRECT(ADDRESS(AM18,$AM$7,,,"ТаблицаСоответствия"))+AO18)*$AM$8,0)</f>
        <v>0</v>
      </c>
      <c r="AO18" s="9"/>
      <c r="AP18" s="12"/>
      <c r="AQ18" s="182">
        <f ca="1">IF(AP18&gt;0,(INDIRECT(ADDRESS(AP18,$AP$7,,,"ТаблицаСоответствия"))+AR18)*$AP$8,0)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29">
        <f ca="1">IF(AY18&gt;0,ROUND((INDIRECT(ADDRESS(AY18,$AY$7,,,"ТаблицаСоответствия"))+BA18)*$AY$8,0),)</f>
        <v>0</v>
      </c>
      <c r="BA18" s="9"/>
      <c r="BB18" s="12"/>
      <c r="BC18" s="29">
        <f ca="1">IF(BB18&gt;0,ROUND((INDIRECT(ADDRESS(BB18,$BB$7,,,"ТаблицаСоответствия"))+BD18)*$BB$8,0),)</f>
        <v>0</v>
      </c>
      <c r="BD18" s="9"/>
      <c r="BE18" s="12"/>
      <c r="BF18" s="29">
        <f ca="1">IF(BE18&gt;0,ROUND((INDIRECT(ADDRESS(BE18,$BE$7,,,"ТаблицаСоответствия"))+BG18)*$BE$8,0),)</f>
        <v>0</v>
      </c>
      <c r="BG18" s="9"/>
      <c r="BH18" s="12"/>
      <c r="BI18" s="29">
        <f ca="1">IF(BH18&gt;0,ROUND((INDIRECT(ADDRESS(BH18,$BH$7,,,"ТаблицаСоответствия"))+BJ18)*$BH$8,0),)</f>
        <v>0</v>
      </c>
      <c r="BJ18" s="9"/>
      <c r="BK18" s="12"/>
      <c r="BL18" s="29">
        <f ca="1">IF(BK18&gt;0,ROUND((INDIRECT(ADDRESS(BK18,$BK$7,,,"ТаблицаСоответствия"))+BM18)*$BK$8,0),)</f>
        <v>0</v>
      </c>
      <c r="BM18" s="9"/>
      <c r="BN18" s="12"/>
      <c r="BO18" s="29">
        <f ca="1">IF(BN18&gt;0,ROUND((INDIRECT(ADDRESS(BN18,$BN$7,,,"ТаблицаСоответствия"))+BP18)*$BN$8,0),)</f>
        <v>0</v>
      </c>
      <c r="BP18" s="9"/>
      <c r="BQ18" s="12"/>
      <c r="BR18" s="29">
        <f ca="1">IF(BQ18&gt;0,ROUND((INDIRECT(ADDRESS(BQ18,$BQ$7,,,"ТаблицаСоответствия"))+BS18)*$BQ$8,0),)</f>
        <v>0</v>
      </c>
      <c r="BS18" s="9"/>
      <c r="BT18" s="12"/>
      <c r="BU18" s="29">
        <f ca="1">IF(BT18&gt;0,ROUND((INDIRECT(ADDRESS(BT18,$BT$7,,,"ТаблицаСоответствия"))+BV18)*$BT$8,0),)</f>
        <v>0</v>
      </c>
      <c r="BV18" s="9"/>
      <c r="BW18" s="12"/>
      <c r="BX18" s="29">
        <f ca="1">IF(BW18&gt;0,ROUND((INDIRECT(ADDRESS(BW18,$BW$7,,,"ТаблицаСоответствия"))+BY18)*$BW$8,0),)</f>
        <v>0</v>
      </c>
      <c r="BY18" s="9"/>
      <c r="BZ18" s="12"/>
      <c r="CA18" s="29">
        <f ca="1">IF(BZ18&gt;0,ROUND((INDIRECT(ADDRESS(BZ18,$BZ$7,,,"ТаблицаСоответствия"))+CB18)*$BZ$8,0),)</f>
        <v>0</v>
      </c>
      <c r="CB18" s="9"/>
      <c r="CC18" s="12"/>
      <c r="CD18" s="29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8">
        <f ca="1">IF(CR18&gt;0,ROUND((INDIRECT(ADDRESS(CR18,$CR$7,,,"ТаблицаСоответствия"))+CT18)*$CR$8,0),)</f>
        <v>0</v>
      </c>
      <c r="CT18" s="9"/>
      <c r="CU18" s="12"/>
      <c r="CV18" s="29">
        <f ca="1">IF(CU18&gt;0,ROUND((INDIRECT(ADDRESS(CU18,$CU$7,,,"ТаблицаСоответствия"))+CW18)*$CU$8,0),)</f>
        <v>0</v>
      </c>
      <c r="CW18" s="9"/>
      <c r="CX18" s="12"/>
      <c r="CY18" s="29">
        <f ca="1">IF(CX18&gt;0,ROUND((INDIRECT(ADDRESS(CX18,$CX$7,,,"ТаблицаСоответствия"))+CZ18)*$CX$8,0),)</f>
        <v>0</v>
      </c>
      <c r="CZ18" s="9"/>
      <c r="DA18" s="12"/>
      <c r="DB18" s="29">
        <f ca="1">IF(DA18&gt;0,ROUND((INDIRECT(ADDRESS(DA18,$DA$7,,,"ТаблицаСоответствия"))+DC18)*$DA$8,0),)</f>
        <v>0</v>
      </c>
      <c r="DC18" s="9"/>
      <c r="DD18" s="12"/>
      <c r="DE18" s="29">
        <f ca="1">IF(DD18&gt;0,ROUND((INDIRECT(ADDRESS(DD18,$DD$7,,,"ТаблицаСоответствия"))+DF18)*$DD$8,0),)</f>
        <v>0</v>
      </c>
      <c r="DF18" s="9"/>
      <c r="DG18" s="12"/>
      <c r="DH18" s="29">
        <f ca="1">IF(DG18&gt;0,ROUND((INDIRECT(ADDRESS(DG18,$DG$7,,,"ТаблицаСоответствия"))+DI18)*$DG$8,0),)</f>
        <v>0</v>
      </c>
      <c r="DI18" s="9"/>
      <c r="DJ18" s="12"/>
      <c r="DK18" s="29">
        <f ca="1">IF(DJ18&gt;0,ROUND((INDIRECT(ADDRESS(DJ18,$DJ$7,,,"ТаблицаСоответствия"))+DL18)*$DJ$8,0),)</f>
        <v>0</v>
      </c>
      <c r="DL18" s="9"/>
      <c r="DM18" s="135">
        <f ca="1">SUM(CS18,DB18,V18,AN18,BL18,CG18,CJ18,D18,G18,J18,M18,P18,S18,Y18,AK18,AT18,AW18,AE18,AH18,CM18,CP18,BF18,BX18,CA18,BI18,AB18,CV18,AZ18,CD18,BU18,DE18,BR18,BO18,AQ18,CY18,BC18,DH18,DK18)</f>
        <v>96.8</v>
      </c>
      <c r="DN18" s="83" t="str">
        <f t="shared" si="1"/>
        <v>Тарасов Владислав - Карлей Каролина</v>
      </c>
      <c r="DO18" s="84"/>
      <c r="DP18" s="85"/>
      <c r="DQ18" s="33">
        <f t="shared" ca="1" si="2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1" t="s">
        <v>49</v>
      </c>
      <c r="C19" s="12"/>
      <c r="D19" s="134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IF(F19&gt;0,(INDIRECT(ADDRESS(F19,$F$7,,,"ТаблицаСоответствия"))+H19)*$F$8,)</f>
        <v>0</v>
      </c>
      <c r="H19" s="9"/>
      <c r="I19" s="12"/>
      <c r="J19" s="7">
        <f ca="1">IF(I19&gt;0,ROUND((INDIRECT(ADDRESS(I19,$I$7,,,"ТаблицаСоответствия"))+K19)*$I$8,0),)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>
        <v>16</v>
      </c>
      <c r="V19" s="182">
        <f ca="1">IF(U19&gt;0,(INDIRECT(ADDRESS(U19,$U$7,,,"ТаблицаСоответствия"))+W19)*$U$8,0)</f>
        <v>48</v>
      </c>
      <c r="W19" s="9"/>
      <c r="X19" s="12">
        <v>7</v>
      </c>
      <c r="Y19" s="182">
        <f ca="1">IF(X19&gt;0,(INDIRECT(ADDRESS(X19,$X$7,,,"ТаблицаСоответствия"))+Z19)*$X$8,0)</f>
        <v>16.799999999999997</v>
      </c>
      <c r="Z19" s="9"/>
      <c r="AA19" s="12"/>
      <c r="AB19" s="182">
        <f ca="1">IF(AA19&gt;0,(INDIRECT(ADDRESS(AA19,$AA$7,,,"ТаблицаСоответствия"))+AC19)*$AA$8,0)</f>
        <v>0</v>
      </c>
      <c r="AC19" s="9"/>
      <c r="AD19" s="12"/>
      <c r="AE19" s="182">
        <f ca="1">IF(AD19&gt;0,(INDIRECT(ADDRESS(AD19,$AD$7,,,"ТаблицаСоответствия"))+AF19)*$AD$8,0)</f>
        <v>0</v>
      </c>
      <c r="AF19" s="9"/>
      <c r="AG19" s="12"/>
      <c r="AH19" s="182">
        <f ca="1">IF(AG19&gt;0,(INDIRECT(ADDRESS(AG19,$AG$7,,,"ТаблицаСоответствия"))+AI19)*$AG$8,0)</f>
        <v>0</v>
      </c>
      <c r="AI19" s="9"/>
      <c r="AJ19" s="12"/>
      <c r="AK19" s="134">
        <f ca="1">IF(AJ19&gt;0,(INDIRECT(ADDRESS(AJ19,$AJ$7,,,"ТаблицаСоответствия"))+AL19)*$AJ$8,0)</f>
        <v>0</v>
      </c>
      <c r="AL19" s="9"/>
      <c r="AM19" s="12"/>
      <c r="AN19" s="182">
        <f ca="1">IF(AM19&gt;0,(INDIRECT(ADDRESS(AM19,$AM$7,,,"ТаблицаСоответствия"))+AO19)*$AM$8,0)</f>
        <v>0</v>
      </c>
      <c r="AO19" s="9"/>
      <c r="AP19" s="12"/>
      <c r="AQ19" s="182">
        <f ca="1">IF(AP19&gt;0,(INDIRECT(ADDRESS(AP19,$AP$7,,,"ТаблицаСоответствия"))+AR19)*$AP$8,0)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29">
        <f ca="1">IF(AY19&gt;0,ROUND((INDIRECT(ADDRESS(AY19,$AY$7,,,"ТаблицаСоответствия"))+BA19)*$AY$8,0),)</f>
        <v>0</v>
      </c>
      <c r="BA19" s="9"/>
      <c r="BB19" s="12"/>
      <c r="BC19" s="29">
        <f ca="1">IF(BB19&gt;0,ROUND((INDIRECT(ADDRESS(BB19,$BB$7,,,"ТаблицаСоответствия"))+BD19)*$BB$8,0),)</f>
        <v>0</v>
      </c>
      <c r="BD19" s="9"/>
      <c r="BE19" s="12"/>
      <c r="BF19" s="29">
        <f ca="1">IF(BE19&gt;0,ROUND((INDIRECT(ADDRESS(BE19,$BE$7,,,"ТаблицаСоответствия"))+BG19)*$BE$8,0),)</f>
        <v>0</v>
      </c>
      <c r="BG19" s="9"/>
      <c r="BH19" s="12"/>
      <c r="BI19" s="29">
        <f ca="1">IF(BH19&gt;0,ROUND((INDIRECT(ADDRESS(BH19,$BH$7,,,"ТаблицаСоответствия"))+BJ19)*$BH$8,0),)</f>
        <v>0</v>
      </c>
      <c r="BJ19" s="9"/>
      <c r="BK19" s="12"/>
      <c r="BL19" s="29">
        <f ca="1">IF(BK19&gt;0,ROUND((INDIRECT(ADDRESS(BK19,$BK$7,,,"ТаблицаСоответствия"))+BM19)*$BK$8,0),)</f>
        <v>0</v>
      </c>
      <c r="BM19" s="9"/>
      <c r="BN19" s="12"/>
      <c r="BO19" s="29">
        <f ca="1">IF(BN19&gt;0,ROUND((INDIRECT(ADDRESS(BN19,$BN$7,,,"ТаблицаСоответствия"))+BP19)*$BN$8,0),)</f>
        <v>0</v>
      </c>
      <c r="BP19" s="9"/>
      <c r="BQ19" s="12"/>
      <c r="BR19" s="29">
        <f ca="1">IF(BQ19&gt;0,ROUND((INDIRECT(ADDRESS(BQ19,$BQ$7,,,"ТаблицаСоответствия"))+BS19)*$BQ$8,0),)</f>
        <v>0</v>
      </c>
      <c r="BS19" s="9"/>
      <c r="BT19" s="12"/>
      <c r="BU19" s="29">
        <f ca="1">IF(BT19&gt;0,ROUND((INDIRECT(ADDRESS(BT19,$BT$7,,,"ТаблицаСоответствия"))+BV19)*$BT$8,0),)</f>
        <v>0</v>
      </c>
      <c r="BV19" s="9"/>
      <c r="BW19" s="12"/>
      <c r="BX19" s="29">
        <f ca="1">IF(BW19&gt;0,ROUND((INDIRECT(ADDRESS(BW19,$BW$7,,,"ТаблицаСоответствия"))+BY19)*$BW$8,0),)</f>
        <v>0</v>
      </c>
      <c r="BY19" s="9"/>
      <c r="BZ19" s="12"/>
      <c r="CA19" s="29">
        <f ca="1">IF(BZ19&gt;0,ROUND((INDIRECT(ADDRESS(BZ19,$BZ$7,,,"ТаблицаСоответствия"))+CB19)*$BZ$8,0),)</f>
        <v>0</v>
      </c>
      <c r="CB19" s="9"/>
      <c r="CC19" s="12"/>
      <c r="CD19" s="29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8">
        <f ca="1">IF(CR19&gt;0,ROUND((INDIRECT(ADDRESS(CR19,$CR$7,,,"ТаблицаСоответствия"))+CT19)*$CR$8,0),)</f>
        <v>0</v>
      </c>
      <c r="CT19" s="9"/>
      <c r="CU19" s="12"/>
      <c r="CV19" s="29">
        <f ca="1">IF(CU19&gt;0,ROUND((INDIRECT(ADDRESS(CU19,$CU$7,,,"ТаблицаСоответствия"))+CW19)*$CU$8,0),)</f>
        <v>0</v>
      </c>
      <c r="CW19" s="9"/>
      <c r="CX19" s="12"/>
      <c r="CY19" s="29">
        <f ca="1">IF(CX19&gt;0,ROUND((INDIRECT(ADDRESS(CX19,$CX$7,,,"ТаблицаСоответствия"))+CZ19)*$CX$8,0),)</f>
        <v>0</v>
      </c>
      <c r="CZ19" s="9"/>
      <c r="DA19" s="12"/>
      <c r="DB19" s="29">
        <f ca="1">IF(DA19&gt;0,ROUND((INDIRECT(ADDRESS(DA19,$DA$7,,,"ТаблицаСоответствия"))+DC19)*$DA$8,0),)</f>
        <v>0</v>
      </c>
      <c r="DC19" s="9"/>
      <c r="DD19" s="12"/>
      <c r="DE19" s="29">
        <f ca="1">IF(DD19&gt;0,ROUND((INDIRECT(ADDRESS(DD19,$DD$7,,,"ТаблицаСоответствия"))+DF19)*$DD$8,0),)</f>
        <v>0</v>
      </c>
      <c r="DF19" s="9"/>
      <c r="DG19" s="12"/>
      <c r="DH19" s="29">
        <f ca="1">IF(DG19&gt;0,ROUND((INDIRECT(ADDRESS(DG19,$DG$7,,,"ТаблицаСоответствия"))+DI19)*$DG$8,0),)</f>
        <v>0</v>
      </c>
      <c r="DI19" s="9"/>
      <c r="DJ19" s="12"/>
      <c r="DK19" s="29">
        <f ca="1">IF(DJ19&gt;0,ROUND((INDIRECT(ADDRESS(DJ19,$DJ$7,,,"ТаблицаСоответствия"))+DL19)*$DJ$8,0),)</f>
        <v>0</v>
      </c>
      <c r="DL19" s="9"/>
      <c r="DM19" s="135">
        <f ca="1">SUM(CS19,DB19,V19,AN19,BL19,CG19,CJ19,D19,G19,J19,M19,P19,S19,Y19,AK19,AT19,AW19,AE19,AH19,CM19,CP19,BF19,BX19,CA19,BI19,AB19,CV19,AZ19,CD19,BU19,DE19,BR19,BO19,AQ19,CY19,BC19,DH19,DK19)</f>
        <v>64.8</v>
      </c>
      <c r="DN19" s="80" t="str">
        <f t="shared" si="1"/>
        <v>Новицкий Леонид - Захарченко Дарья</v>
      </c>
      <c r="DO19" s="81"/>
      <c r="DP19" s="82"/>
      <c r="DQ19" s="33">
        <f t="shared" ca="1" si="2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 t="s">
        <v>111</v>
      </c>
      <c r="C20" s="12"/>
      <c r="D20" s="134">
        <f ca="1">IF(C20&gt;0,(INDIRECT(ADDRESS(C20,$C$7,,,"ТаблицаСоответствия"))+E20)*$C$8,0)</f>
        <v>0</v>
      </c>
      <c r="E20" s="9"/>
      <c r="F20" s="12"/>
      <c r="G20" s="134">
        <f ca="1">IF(F20&gt;0,(INDIRECT(ADDRESS(F20,$F$7,,,"ТаблицаСоответствия"))+H20)*$F$8,)</f>
        <v>0</v>
      </c>
      <c r="H20" s="9"/>
      <c r="I20" s="12"/>
      <c r="J20" s="7">
        <f ca="1">IF(I20&gt;0,ROUND((INDIRECT(ADDRESS(I20,$I$7,,,"ТаблицаСоответствия"))+K20)*$I$8,0),)</f>
        <v>0</v>
      </c>
      <c r="K20" s="9"/>
      <c r="L20" s="12"/>
      <c r="M20" s="134">
        <f ca="1">IF(L20&gt;0,(INDIRECT(ADDRESS(L20,$L$7,,,"ТаблицаСоответствия"))+N20)*$L$8,0)</f>
        <v>0</v>
      </c>
      <c r="N20" s="9"/>
      <c r="O20" s="12"/>
      <c r="P20" s="134">
        <f ca="1">IF(O20&gt;0,(INDIRECT(ADDRESS(O20,$O$7,,,"ТаблицаСоответствия"))+Q20)*$O$8,0)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/>
      <c r="V20" s="182">
        <f ca="1">IF(U20&gt;0,(INDIRECT(ADDRESS(U20,$U$7,,,"ТаблицаСоответствия"))+W20)*$U$8,0)</f>
        <v>0</v>
      </c>
      <c r="W20" s="9"/>
      <c r="X20" s="12"/>
      <c r="Y20" s="182">
        <f ca="1">IF(X20&gt;0,(INDIRECT(ADDRESS(X20,$X$7,,,"ТаблицаСоответствия"))+Z20)*$X$8,0)</f>
        <v>0</v>
      </c>
      <c r="Z20" s="9"/>
      <c r="AA20" s="12"/>
      <c r="AB20" s="182">
        <f ca="1">IF(AA20&gt;0,(INDIRECT(ADDRESS(AA20,$AA$7,,,"ТаблицаСоответствия"))+AC20)*$AA$8,0)</f>
        <v>0</v>
      </c>
      <c r="AC20" s="9"/>
      <c r="AD20" s="12"/>
      <c r="AE20" s="182">
        <f ca="1">IF(AD20&gt;0,(INDIRECT(ADDRESS(AD20,$AD$7,,,"ТаблицаСоответствия"))+AF20)*$AD$8,0)</f>
        <v>0</v>
      </c>
      <c r="AF20" s="9"/>
      <c r="AG20" s="12"/>
      <c r="AH20" s="182">
        <f ca="1">IF(AG20&gt;0,(INDIRECT(ADDRESS(AG20,$AG$7,,,"ТаблицаСоответствия"))+AI20)*$AG$8,0)</f>
        <v>0</v>
      </c>
      <c r="AI20" s="9"/>
      <c r="AJ20" s="12">
        <v>216</v>
      </c>
      <c r="AK20" s="134">
        <f ca="1">IF(AJ20&gt;0,(INDIRECT(ADDRESS(AJ20,$AJ$7,,,"ТаблицаСоответствия"))+AL20)*$AJ$8,0)</f>
        <v>16</v>
      </c>
      <c r="AL20" s="9"/>
      <c r="AM20" s="12"/>
      <c r="AN20" s="182">
        <f ca="1">IF(AM20&gt;0,(INDIRECT(ADDRESS(AM20,$AM$7,,,"ТаблицаСоответствия"))+AO20)*$AM$8,0)</f>
        <v>0</v>
      </c>
      <c r="AO20" s="9"/>
      <c r="AP20" s="12"/>
      <c r="AQ20" s="182">
        <f ca="1">IF(AP20&gt;0,(INDIRECT(ADDRESS(AP20,$AP$7,,,"ТаблицаСоответствия"))+AR20)*$AP$8,0)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29">
        <f ca="1">IF(AY20&gt;0,ROUND((INDIRECT(ADDRESS(AY20,$AY$7,,,"ТаблицаСоответствия"))+BA20)*$AY$8,0),)</f>
        <v>0</v>
      </c>
      <c r="BA20" s="9"/>
      <c r="BB20" s="12"/>
      <c r="BC20" s="29">
        <f ca="1">IF(BB20&gt;0,ROUND((INDIRECT(ADDRESS(BB20,$BB$7,,,"ТаблицаСоответствия"))+BD20)*$BB$8,0),)</f>
        <v>0</v>
      </c>
      <c r="BD20" s="9"/>
      <c r="BE20" s="12"/>
      <c r="BF20" s="29">
        <f ca="1">IF(BE20&gt;0,ROUND((INDIRECT(ADDRESS(BE20,$BE$7,,,"ТаблицаСоответствия"))+BG20)*$BE$8,0),)</f>
        <v>0</v>
      </c>
      <c r="BG20" s="9"/>
      <c r="BH20" s="12"/>
      <c r="BI20" s="29">
        <f ca="1">IF(BH20&gt;0,ROUND((INDIRECT(ADDRESS(BH20,$BH$7,,,"ТаблицаСоответствия"))+BJ20)*$BH$8,0),)</f>
        <v>0</v>
      </c>
      <c r="BJ20" s="9"/>
      <c r="BK20" s="12"/>
      <c r="BL20" s="29">
        <f ca="1">IF(BK20&gt;0,ROUND((INDIRECT(ADDRESS(BK20,$BK$7,,,"ТаблицаСоответствия"))+BM20)*$BK$8,0),)</f>
        <v>0</v>
      </c>
      <c r="BM20" s="9"/>
      <c r="BN20" s="12"/>
      <c r="BO20" s="29">
        <f ca="1">IF(BN20&gt;0,ROUND((INDIRECT(ADDRESS(BN20,$BN$7,,,"ТаблицаСоответствия"))+BP20)*$BN$8,0),)</f>
        <v>0</v>
      </c>
      <c r="BP20" s="9"/>
      <c r="BQ20" s="12"/>
      <c r="BR20" s="29">
        <f ca="1">IF(BQ20&gt;0,ROUND((INDIRECT(ADDRESS(BQ20,$BQ$7,,,"ТаблицаСоответствия"))+BS20)*$BQ$8,0),)</f>
        <v>0</v>
      </c>
      <c r="BS20" s="9"/>
      <c r="BT20" s="12"/>
      <c r="BU20" s="29">
        <f ca="1">IF(BT20&gt;0,ROUND((INDIRECT(ADDRESS(BT20,$BT$7,,,"ТаблицаСоответствия"))+BV20)*$BT$8,0),)</f>
        <v>0</v>
      </c>
      <c r="BV20" s="9"/>
      <c r="BW20" s="12"/>
      <c r="BX20" s="29">
        <f ca="1">IF(BW20&gt;0,ROUND((INDIRECT(ADDRESS(BW20,$BW$7,,,"ТаблицаСоответствия"))+BY20)*$BW$8,0),)</f>
        <v>0</v>
      </c>
      <c r="BY20" s="9"/>
      <c r="BZ20" s="12"/>
      <c r="CA20" s="29">
        <f ca="1">IF(BZ20&gt;0,ROUND((INDIRECT(ADDRESS(BZ20,$BZ$7,,,"ТаблицаСоответствия"))+CB20)*$BZ$8,0),)</f>
        <v>0</v>
      </c>
      <c r="CB20" s="9"/>
      <c r="CC20" s="12"/>
      <c r="CD20" s="29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8">
        <f ca="1">IF(CR20&gt;0,ROUND((INDIRECT(ADDRESS(CR20,$CR$7,,,"ТаблицаСоответствия"))+CT20)*$CR$8,0),)</f>
        <v>0</v>
      </c>
      <c r="CT20" s="9"/>
      <c r="CU20" s="12"/>
      <c r="CV20" s="29">
        <f ca="1">IF(CU20&gt;0,ROUND((INDIRECT(ADDRESS(CU20,$CU$7,,,"ТаблицаСоответствия"))+CW20)*$CU$8,0),)</f>
        <v>0</v>
      </c>
      <c r="CW20" s="9"/>
      <c r="CX20" s="12"/>
      <c r="CY20" s="29">
        <f ca="1">IF(CX20&gt;0,ROUND((INDIRECT(ADDRESS(CX20,$CX$7,,,"ТаблицаСоответствия"))+CZ20)*$CX$8,0),)</f>
        <v>0</v>
      </c>
      <c r="CZ20" s="9"/>
      <c r="DA20" s="12"/>
      <c r="DB20" s="29">
        <f ca="1">IF(DA20&gt;0,ROUND((INDIRECT(ADDRESS(DA20,$DA$7,,,"ТаблицаСоответствия"))+DC20)*$DA$8,0),)</f>
        <v>0</v>
      </c>
      <c r="DC20" s="9"/>
      <c r="DD20" s="12"/>
      <c r="DE20" s="29">
        <f ca="1">IF(DD20&gt;0,ROUND((INDIRECT(ADDRESS(DD20,$DD$7,,,"ТаблицаСоответствия"))+DF20)*$DD$8,0),)</f>
        <v>0</v>
      </c>
      <c r="DF20" s="9"/>
      <c r="DG20" s="12"/>
      <c r="DH20" s="29">
        <f ca="1">IF(DG20&gt;0,ROUND((INDIRECT(ADDRESS(DG20,$DG$7,,,"ТаблицаСоответствия"))+DI20)*$DG$8,0),)</f>
        <v>0</v>
      </c>
      <c r="DI20" s="9"/>
      <c r="DJ20" s="12"/>
      <c r="DK20" s="29">
        <f ca="1">IF(DJ20&gt;0,ROUND((INDIRECT(ADDRESS(DJ20,$DJ$7,,,"ТаблицаСоответствия"))+DL20)*$DJ$8,0),)</f>
        <v>0</v>
      </c>
      <c r="DL20" s="9"/>
      <c r="DM20" s="135">
        <f ca="1">SUM(CS20,DB20,V20,AN20,BL20,CG20,CJ20,D20,G20,J20,M20,P20,S20,Y20,AK20,AT20,AW20,AE20,AH20,CM20,CP20,BF20,BX20,CA20,BI20,AB20,CV20,AZ20,CD20,BU20,DE20,BR20,BO20,AQ20,CY20,BC20,DH20,DK20)</f>
        <v>16</v>
      </c>
      <c r="DN20" s="80" t="str">
        <f t="shared" si="1"/>
        <v>Мяло Артём - Статник Полина</v>
      </c>
      <c r="DO20" s="81"/>
      <c r="DP20" s="82"/>
      <c r="DQ20" s="33">
        <f t="shared" ca="1" si="2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1" t="s">
        <v>79</v>
      </c>
      <c r="C21" s="12"/>
      <c r="D21" s="134">
        <f ca="1">IF(C21&gt;0,(INDIRECT(ADDRESS(C21,$C$7,,,"ТаблицаСоответствия"))+E21)*$C$8,0)</f>
        <v>0</v>
      </c>
      <c r="E21" s="32"/>
      <c r="F21" s="12"/>
      <c r="G21" s="134">
        <f ca="1">IF(F21&gt;0,(INDIRECT(ADDRESS(F21,$F$7,,,"ТаблицаСоответствия"))+H21)*$F$8,)</f>
        <v>0</v>
      </c>
      <c r="H21" s="32"/>
      <c r="I21" s="12"/>
      <c r="J21" s="29">
        <f ca="1">IF(I21&gt;0,ROUND((INDIRECT(ADDRESS(I21,$I$7,,,"ТаблицаСоответствия"))+K21)*$I$8,0),)</f>
        <v>0</v>
      </c>
      <c r="K21" s="32"/>
      <c r="L21" s="12"/>
      <c r="M21" s="134">
        <f ca="1">IF(L21&gt;0,(INDIRECT(ADDRESS(L21,$L$7,,,"ТаблицаСоответствия"))+N21)*$L$8,0)</f>
        <v>0</v>
      </c>
      <c r="N21" s="32"/>
      <c r="O21" s="12"/>
      <c r="P21" s="134">
        <f ca="1">IF(O21&gt;0,(INDIRECT(ADDRESS(O21,$O$7,,,"ТаблицаСоответствия"))+Q21)*$O$8,0)</f>
        <v>0</v>
      </c>
      <c r="Q21" s="32"/>
      <c r="R21" s="12"/>
      <c r="S21" s="29">
        <f ca="1">IF(R21&gt;0,ROUND((INDIRECT(ADDRESS(R21,$R$7,,,"ТаблицаСоответствия"))+T21)*$R$8,0),)</f>
        <v>0</v>
      </c>
      <c r="T21" s="32"/>
      <c r="U21" s="12"/>
      <c r="V21" s="182">
        <f ca="1">IF(U21&gt;0,(INDIRECT(ADDRESS(U21,$U$7,,,"ТаблицаСоответствия"))+W21)*$U$8,0)</f>
        <v>0</v>
      </c>
      <c r="W21" s="32"/>
      <c r="X21" s="12"/>
      <c r="Y21" s="182">
        <f ca="1">IF(X21&gt;0,(INDIRECT(ADDRESS(X21,$X$7,,,"ТаблицаСоответствия"))+Z21)*$X$8,0)</f>
        <v>0</v>
      </c>
      <c r="Z21" s="32"/>
      <c r="AA21" s="12"/>
      <c r="AB21" s="182">
        <f ca="1">IF(AA21&gt;0,(INDIRECT(ADDRESS(AA21,$AA$7,,,"ТаблицаСоответствия"))+AC21)*$AA$8,0)</f>
        <v>0</v>
      </c>
      <c r="AC21" s="32"/>
      <c r="AD21" s="12"/>
      <c r="AE21" s="182">
        <f ca="1">IF(AD21&gt;0,(INDIRECT(ADDRESS(AD21,$AD$7,,,"ТаблицаСоответствия"))+AF21)*$AD$8,0)</f>
        <v>0</v>
      </c>
      <c r="AF21" s="32"/>
      <c r="AG21" s="12"/>
      <c r="AH21" s="182">
        <f ca="1">IF(AG21&gt;0,(INDIRECT(ADDRESS(AG21,$AG$7,,,"ТаблицаСоответствия"))+AI21)*$AG$8,0)</f>
        <v>0</v>
      </c>
      <c r="AI21" s="32"/>
      <c r="AJ21" s="12"/>
      <c r="AK21" s="134">
        <f ca="1">IF(AJ21&gt;0,(INDIRECT(ADDRESS(AJ21,$AJ$7,,,"ТаблицаСоответствия"))+AL21)*$AJ$8,0)</f>
        <v>0</v>
      </c>
      <c r="AL21" s="32"/>
      <c r="AM21" s="12">
        <v>67</v>
      </c>
      <c r="AN21" s="182">
        <f ca="1">IF(AM21&gt;0,(INDIRECT(ADDRESS(AM21,$AM$7,,,"ТаблицаСоответствия"))+AO21)*$AM$8,0)</f>
        <v>16</v>
      </c>
      <c r="AO21" s="32"/>
      <c r="AP21" s="12"/>
      <c r="AQ21" s="182">
        <f ca="1">IF(AP21&gt;0,(INDIRECT(ADDRESS(AP21,$AP$7,,,"ТаблицаСоответствия"))+AR21)*$AP$8,0)</f>
        <v>0</v>
      </c>
      <c r="AR21" s="32"/>
      <c r="AS21" s="12"/>
      <c r="AT21" s="29">
        <f ca="1">IF(AS21&gt;0,ROUND((INDIRECT(ADDRESS(AS21,$AS$7,,,"ТаблицаСоответствия"))+AU21)*$AS$8,0),)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12"/>
      <c r="BI21" s="29">
        <f ca="1">IF(BH21&gt;0,ROUND((INDIRECT(ADDRESS(BH21,$BH$7,,,"ТаблицаСоответствия"))+BJ21)*$BH$8,0),)</f>
        <v>0</v>
      </c>
      <c r="BJ21" s="32"/>
      <c r="BK21" s="12"/>
      <c r="BL21" s="29">
        <f ca="1">IF(BK21&gt;0,ROUND((INDIRECT(ADDRESS(BK21,$BK$7,,,"ТаблицаСоответствия"))+BM21)*$BK$8,0),)</f>
        <v>0</v>
      </c>
      <c r="BM21" s="32"/>
      <c r="BN21" s="12"/>
      <c r="BO21" s="29">
        <f ca="1">IF(BN21&gt;0,ROUND((INDIRECT(ADDRESS(BN21,$BN$7,,,"ТаблицаСоответствия"))+BP21)*$BN$8,0),)</f>
        <v>0</v>
      </c>
      <c r="BP21" s="32"/>
      <c r="BQ21" s="12"/>
      <c r="BR21" s="29">
        <f ca="1">IF(BQ21&gt;0,ROUND((INDIRECT(ADDRESS(BQ21,$BQ$7,,,"ТаблицаСоответствия"))+BS21)*$BQ$8,0),)</f>
        <v>0</v>
      </c>
      <c r="BS21" s="32"/>
      <c r="BT21" s="12"/>
      <c r="BU21" s="29">
        <f ca="1">IF(BT21&gt;0,ROUND((INDIRECT(ADDRESS(BT21,$BT$7,,,"ТаблицаСоответствия"))+BV21)*$BT$8,0),)</f>
        <v>0</v>
      </c>
      <c r="BV21" s="32"/>
      <c r="BW21" s="12"/>
      <c r="BX21" s="29">
        <f ca="1">IF(BW21&gt;0,ROUND((INDIRECT(ADDRESS(BW21,$BW$7,,,"ТаблицаСоответствия"))+BY21)*$BW$8,0),)</f>
        <v>0</v>
      </c>
      <c r="BY21" s="32"/>
      <c r="BZ21" s="12"/>
      <c r="CA21" s="29">
        <f ca="1">IF(BZ21&gt;0,ROUND((INDIRECT(ADDRESS(BZ21,$BZ$7,,,"ТаблицаСоответствия"))+CB21)*$BZ$8,0),)</f>
        <v>0</v>
      </c>
      <c r="CB21" s="32"/>
      <c r="CC21" s="12"/>
      <c r="CD21" s="29">
        <f ca="1">IF(CC21&gt;0,ROUND((INDIRECT(ADDRESS(CC21,$CC$7,,,"ТаблицаСоответствия"))+CE21)*$CC$8,0),)</f>
        <v>0</v>
      </c>
      <c r="CE21" s="32"/>
      <c r="CF21" s="12"/>
      <c r="CG21" s="29">
        <f ca="1">IF(CF21&gt;0,ROUND((INDIRECT(ADDRESS(CF21,$CF$7,,,"ТаблицаСоответствия"))+CH21)*$CF$8,0),)</f>
        <v>0</v>
      </c>
      <c r="CH21" s="32"/>
      <c r="CI21" s="12"/>
      <c r="CJ21" s="29">
        <f ca="1">IF(CI21&gt;0,ROUND((INDIRECT(ADDRESS(CI21,$CI$7,,,"ТаблицаСоответствия"))+CK21)*$CI$8,0),)</f>
        <v>0</v>
      </c>
      <c r="CK21" s="32"/>
      <c r="CL21" s="12"/>
      <c r="CM21" s="29">
        <f ca="1">IF(CL21&gt;0,ROUND((INDIRECT(ADDRESS(CL21,$CL$7,,,"ТаблицаСоответствия"))+CN21)*$CL$8,0),)</f>
        <v>0</v>
      </c>
      <c r="CN21" s="32"/>
      <c r="CO21" s="12"/>
      <c r="CP21" s="29">
        <f ca="1">IF(CO21&gt;0,ROUND((INDIRECT(ADDRESS(CO21,$CO$7,,,"ТаблицаСоответствия"))+CQ21)*$CO$8,0),)</f>
        <v>0</v>
      </c>
      <c r="CQ21" s="32"/>
      <c r="CR21" s="12"/>
      <c r="CS21" s="29">
        <f ca="1">IF(CR21&gt;0,ROUND((INDIRECT(ADDRESS(CR21,$CR$7,,,"ТаблицаСоответствия"))+CT21)*$CR$8,0),)</f>
        <v>0</v>
      </c>
      <c r="CT21" s="32"/>
      <c r="CU21" s="12"/>
      <c r="CV21" s="29">
        <f ca="1">IF(CU21&gt;0,ROUND((INDIRECT(ADDRESS(CU21,$CU$7,,,"ТаблицаСоответствия"))+CW21)*$CU$8,0),)</f>
        <v>0</v>
      </c>
      <c r="CW21" s="32"/>
      <c r="CX21" s="12"/>
      <c r="CY21" s="29">
        <f ca="1">IF(CX21&gt;0,ROUND((INDIRECT(ADDRESS(CX21,$CX$7,,,"ТаблицаСоответствия"))+CZ21)*$CX$8,0),)</f>
        <v>0</v>
      </c>
      <c r="CZ21" s="32"/>
      <c r="DA21" s="12"/>
      <c r="DB21" s="29">
        <f ca="1">IF(DA21&gt;0,ROUND((INDIRECT(ADDRESS(DA21,$DA$7,,,"ТаблицаСоответствия"))+DC21)*$DA$8,0),)</f>
        <v>0</v>
      </c>
      <c r="DC21" s="32"/>
      <c r="DD21" s="12"/>
      <c r="DE21" s="29">
        <f ca="1">IF(DD21&gt;0,ROUND((INDIRECT(ADDRESS(DD21,$DD$7,,,"ТаблицаСоответствия"))+DF21)*$DD$8,0),)</f>
        <v>0</v>
      </c>
      <c r="DF21" s="32"/>
      <c r="DG21" s="12"/>
      <c r="DH21" s="29">
        <f ca="1">IF(DG21&gt;0,ROUND((INDIRECT(ADDRESS(DG21,$DG$7,,,"ТаблицаСоответствия"))+DI21)*$DG$8,0),)</f>
        <v>0</v>
      </c>
      <c r="DI21" s="32"/>
      <c r="DJ21" s="12"/>
      <c r="DK21" s="29">
        <f ca="1">IF(DJ21&gt;0,ROUND((INDIRECT(ADDRESS(DJ21,$DJ$7,,,"ТаблицаСоответствия"))+DL21)*$DJ$8,0),)</f>
        <v>0</v>
      </c>
      <c r="DL21" s="32"/>
      <c r="DM21" s="135">
        <f ca="1">SUM(CS21,DB21,V21,AN21,BL21,CG21,CJ21,D21,G21,J21,M21,P21,S21,Y21,AK21,AT21,AW21,AE21,AH21,CM21,CP21,BF21,BX21,CA21,BI21,AB21,CV21,AZ21,CD21,BU21,DE21,BR21,BO21,AQ21,CY21,BC21,DH21,DK21)</f>
        <v>16</v>
      </c>
      <c r="DN21" s="80" t="str">
        <f t="shared" si="1"/>
        <v>Мильков Александ - Чуриканова Елизавета</v>
      </c>
      <c r="DO21" s="81"/>
      <c r="DP21" s="82"/>
      <c r="DQ21" s="33">
        <f t="shared" ca="1" si="2"/>
        <v>11</v>
      </c>
      <c r="DS21" s="34"/>
    </row>
    <row r="22" spans="1:143" ht="18.75" customHeight="1" thickBot="1" x14ac:dyDescent="0.3">
      <c r="A22" s="30">
        <f t="shared" si="0"/>
        <v>13</v>
      </c>
      <c r="B22" s="3" t="s">
        <v>80</v>
      </c>
      <c r="C22" s="12"/>
      <c r="D22" s="134">
        <f ca="1">IF(C22&gt;0,(INDIRECT(ADDRESS(C22,$C$7,,,"ТаблицаСоответствия"))+E22)*$C$8,0)</f>
        <v>0</v>
      </c>
      <c r="E22" s="32"/>
      <c r="F22" s="12"/>
      <c r="G22" s="134">
        <f ca="1">IF(F22&gt;0,(INDIRECT(ADDRESS(F22,$F$7,,,"ТаблицаСоответствия"))+H22)*$F$8,)</f>
        <v>0</v>
      </c>
      <c r="H22" s="32"/>
      <c r="I22" s="12"/>
      <c r="J22" s="29">
        <f ca="1">IF(I22&gt;0,ROUND((INDIRECT(ADDRESS(I22,$I$7,,,"ТаблицаСоответствия"))+K22)*$I$8,0),)</f>
        <v>0</v>
      </c>
      <c r="K22" s="32"/>
      <c r="L22" s="12"/>
      <c r="M22" s="134">
        <f ca="1">IF(L22&gt;0,(INDIRECT(ADDRESS(L22,$L$7,,,"ТаблицаСоответствия"))+N22)*$L$8,0)</f>
        <v>0</v>
      </c>
      <c r="N22" s="32"/>
      <c r="O22" s="12"/>
      <c r="P22" s="134">
        <f ca="1">IF(O22&gt;0,(INDIRECT(ADDRESS(O22,$O$7,,,"ТаблицаСоответствия"))+Q22)*$O$8,0)</f>
        <v>0</v>
      </c>
      <c r="Q22" s="32"/>
      <c r="R22" s="12"/>
      <c r="S22" s="29">
        <f ca="1">IF(R22&gt;0,ROUND((INDIRECT(ADDRESS(R22,$R$7,,,"ТаблицаСоответствия"))+T22)*$R$8,0),)</f>
        <v>0</v>
      </c>
      <c r="T22" s="32"/>
      <c r="U22" s="12"/>
      <c r="V22" s="182">
        <f ca="1">IF(U22&gt;0,(INDIRECT(ADDRESS(U22,$U$7,,,"ТаблицаСоответствия"))+W22)*$U$8,0)</f>
        <v>0</v>
      </c>
      <c r="W22" s="32"/>
      <c r="X22" s="12">
        <v>12</v>
      </c>
      <c r="Y22" s="182">
        <f ca="1">IF(X22&gt;0,(INDIRECT(ADDRESS(X22,$X$7,,,"ТаблицаСоответствия"))+Z22)*$X$8,0)</f>
        <v>2.8</v>
      </c>
      <c r="Z22" s="32"/>
      <c r="AA22" s="12">
        <v>9</v>
      </c>
      <c r="AB22" s="182">
        <f ca="1">IF(AA22&gt;0,(INDIRECT(ADDRESS(AA22,$AA$7,,,"ТаблицаСоответствия"))+AC22)*$AA$8,0)</f>
        <v>11.2</v>
      </c>
      <c r="AC22" s="32"/>
      <c r="AD22" s="12"/>
      <c r="AE22" s="182">
        <f ca="1">IF(AD22&gt;0,(INDIRECT(ADDRESS(AD22,$AD$7,,,"ТаблицаСоответствия"))+AF22)*$AD$8,0)</f>
        <v>0</v>
      </c>
      <c r="AF22" s="32"/>
      <c r="AG22" s="12"/>
      <c r="AH22" s="182">
        <f ca="1">IF(AG22&gt;0,(INDIRECT(ADDRESS(AG22,$AG$7,,,"ТаблицаСоответствия"))+AI22)*$AG$8,0)</f>
        <v>0</v>
      </c>
      <c r="AI22" s="32"/>
      <c r="AJ22" s="12"/>
      <c r="AK22" s="134">
        <f ca="1">IF(AJ22&gt;0,(INDIRECT(ADDRESS(AJ22,$AJ$7,,,"ТаблицаСоответствия"))+AL22)*$AJ$8,0)</f>
        <v>0</v>
      </c>
      <c r="AL22" s="32"/>
      <c r="AM22" s="12"/>
      <c r="AN22" s="182">
        <f ca="1">IF(AM22&gt;0,(INDIRECT(ADDRESS(AM22,$AM$7,,,"ТаблицаСоответствия"))+AO22)*$AM$8,0)</f>
        <v>0</v>
      </c>
      <c r="AO22" s="32"/>
      <c r="AP22" s="12"/>
      <c r="AQ22" s="182">
        <f ca="1">IF(AP22&gt;0,(INDIRECT(ADDRESS(AP22,$AP$7,,,"ТаблицаСоответствия"))+AR22)*$AP$8,0)</f>
        <v>0</v>
      </c>
      <c r="AR22" s="32"/>
      <c r="AS22" s="12"/>
      <c r="AT22" s="29">
        <f ca="1">IF(AS22&gt;0,ROUND((INDIRECT(ADDRESS(AS22,$AS$7,,,"ТаблицаСоответствия"))+AU22)*$AS$8,0),)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35">
        <f ca="1">SUM(CS22,DB22,V22,AN22,BL22,CG22,CJ22,D22,G22,J22,M22,P22,S22,Y22,AK22,AT22,AW22,AE22,AH22,CM22,CP22,BF22,BX22,CA22,BI22,AB22,CV22,AZ22,CD22,BU22,DE22,BR22,BO22,AQ22,CY22,BC22,DH22,DK22)</f>
        <v>14</v>
      </c>
      <c r="DN22" s="80" t="str">
        <f t="shared" si="1"/>
        <v>Гуменюк Марк - Бахышова Арина</v>
      </c>
      <c r="DO22" s="81"/>
      <c r="DP22" s="82"/>
      <c r="DQ22" s="33">
        <f t="shared" ca="1" si="2"/>
        <v>13</v>
      </c>
    </row>
    <row r="23" spans="1:143" ht="18.75" customHeight="1" thickBot="1" x14ac:dyDescent="0.3">
      <c r="A23" s="30">
        <f t="shared" si="0"/>
        <v>14</v>
      </c>
      <c r="B23" s="224" t="s">
        <v>161</v>
      </c>
      <c r="C23" s="12"/>
      <c r="D23" s="134">
        <f ca="1">IF(C23&gt;0,(INDIRECT(ADDRESS(C23,$C$7,,,"ТаблицаСоответствия"))+E23)*$C$8,0)</f>
        <v>0</v>
      </c>
      <c r="E23" s="9"/>
      <c r="F23" s="12"/>
      <c r="G23" s="134">
        <f ca="1">IF(F23&gt;0,(INDIRECT(ADDRESS(F23,$F$7,,,"ТаблицаСоответствия"))+H23)*$F$8,)</f>
        <v>0</v>
      </c>
      <c r="H23" s="9"/>
      <c r="I23" s="12"/>
      <c r="J23" s="7">
        <f ca="1">IF(I23&gt;0,ROUND((INDIRECT(ADDRESS(I23,$I$7,,,"ТаблицаСоответствия"))+K23)*$I$8,0),)</f>
        <v>0</v>
      </c>
      <c r="K23" s="9"/>
      <c r="L23" s="12"/>
      <c r="M23" s="134">
        <f ca="1">IF(L23&gt;0,(INDIRECT(ADDRESS(L23,$L$7,,,"ТаблицаСоответствия"))+N23)*$L$8,0)</f>
        <v>0</v>
      </c>
      <c r="N23" s="9"/>
      <c r="O23" s="12"/>
      <c r="P23" s="134">
        <f ca="1">IF(O23&gt;0,(INDIRECT(ADDRESS(O23,$O$7,,,"ТаблицаСоответствия"))+Q23)*$O$8,0)</f>
        <v>0</v>
      </c>
      <c r="Q23" s="9"/>
      <c r="R23" s="12"/>
      <c r="S23" s="7">
        <f ca="1">IF(R23&gt;0,ROUND((INDIRECT(ADDRESS(R23,$R$7,,,"ТаблицаСоответствия"))+T23)*$R$8,0),)</f>
        <v>0</v>
      </c>
      <c r="T23" s="9"/>
      <c r="U23" s="12"/>
      <c r="V23" s="182">
        <f ca="1">IF(U23&gt;0,(INDIRECT(ADDRESS(U23,$U$7,,,"ТаблицаСоответствия"))+W23)*$U$8,0)</f>
        <v>0</v>
      </c>
      <c r="W23" s="9"/>
      <c r="X23" s="12"/>
      <c r="Y23" s="182">
        <f ca="1">IF(X23&gt;0,(INDIRECT(ADDRESS(X23,$X$7,,,"ТаблицаСоответствия"))+Z23)*$X$8,0)</f>
        <v>0</v>
      </c>
      <c r="Z23" s="9"/>
      <c r="AA23" s="12"/>
      <c r="AB23" s="182">
        <f ca="1">IF(AA23&gt;0,(INDIRECT(ADDRESS(AA23,$AA$7,,,"ТаблицаСоответствия"))+AC23)*$AA$8,0)</f>
        <v>0</v>
      </c>
      <c r="AC23" s="9"/>
      <c r="AD23" s="12">
        <v>7</v>
      </c>
      <c r="AE23" s="182">
        <f ca="1">IF(AD23&gt;0,(INDIRECT(ADDRESS(AD23,$AD$7,,,"ТаблицаСоответствия"))+AF23)*$AD$8,0)</f>
        <v>2.4</v>
      </c>
      <c r="AF23" s="9"/>
      <c r="AG23" s="12"/>
      <c r="AH23" s="182">
        <f ca="1">IF(AG23&gt;0,(INDIRECT(ADDRESS(AG23,$AG$7,,,"ТаблицаСоответствия"))+AI23)*$AG$8,0)</f>
        <v>0</v>
      </c>
      <c r="AI23" s="9"/>
      <c r="AJ23" s="12"/>
      <c r="AK23" s="134">
        <f ca="1">IF(AJ23&gt;0,(INDIRECT(ADDRESS(AJ23,$AJ$7,,,"ТаблицаСоответствия"))+AL23)*$AJ$8,0)</f>
        <v>0</v>
      </c>
      <c r="AL23" s="9"/>
      <c r="AM23" s="12"/>
      <c r="AN23" s="182">
        <f ca="1">IF(AM23&gt;0,(INDIRECT(ADDRESS(AM23,$AM$7,,,"ТаблицаСоответствия"))+AO23)*$AM$8,0)</f>
        <v>0</v>
      </c>
      <c r="AO23" s="9"/>
      <c r="AP23" s="12"/>
      <c r="AQ23" s="182">
        <f ca="1">IF(AP23&gt;0,(INDIRECT(ADDRESS(AP23,$AP$7,,,"ТаблицаСоответствия"))+AR23)*$AP$8,0)</f>
        <v>0</v>
      </c>
      <c r="AR23" s="9"/>
      <c r="AS23" s="12"/>
      <c r="AT23" s="7">
        <f ca="1">IF(AS23&gt;0,ROUND((INDIRECT(ADDRESS(AS23,$AS$7,,,"ТаблицаСоответствия"))+AU23)*$AS$8,0),)</f>
        <v>0</v>
      </c>
      <c r="AU23" s="9"/>
      <c r="AV23" s="12"/>
      <c r="AW23" s="7">
        <f ca="1">IF(AV23&gt;0,ROUND((INDIRECT(ADDRESS(AV23,$AV$7,,,"ТаблицаСоответствия"))+AX23)*$AV$8,0),)</f>
        <v>0</v>
      </c>
      <c r="AX23" s="9"/>
      <c r="AY23" s="12"/>
      <c r="AZ23" s="29">
        <f ca="1">IF(AY23&gt;0,ROUND((INDIRECT(ADDRESS(AY23,$AY$7,,,"ТаблицаСоответствия"))+BA23)*$AY$8,0),)</f>
        <v>0</v>
      </c>
      <c r="BA23" s="9"/>
      <c r="BB23" s="12"/>
      <c r="BC23" s="29">
        <f ca="1">IF(BB23&gt;0,ROUND((INDIRECT(ADDRESS(BB23,$BB$7,,,"ТаблицаСоответствия"))+BD23)*$BB$8,0),)</f>
        <v>0</v>
      </c>
      <c r="BD23" s="9"/>
      <c r="BE23" s="12"/>
      <c r="BF23" s="29">
        <f ca="1">IF(BE23&gt;0,ROUND((INDIRECT(ADDRESS(BE23,$BE$7,,,"ТаблицаСоответствия"))+BG23)*$BE$8,0),)</f>
        <v>0</v>
      </c>
      <c r="BG23" s="9"/>
      <c r="BH23" s="12"/>
      <c r="BI23" s="29">
        <f ca="1">IF(BH23&gt;0,ROUND((INDIRECT(ADDRESS(BH23,$BH$7,,,"ТаблицаСоответствия"))+BJ23)*$BH$8,0),)</f>
        <v>0</v>
      </c>
      <c r="BJ23" s="9"/>
      <c r="BK23" s="12"/>
      <c r="BL23" s="29">
        <f ca="1">IF(BK23&gt;0,ROUND((INDIRECT(ADDRESS(BK23,$BK$7,,,"ТаблицаСоответствия"))+BM23)*$BK$8,0),)</f>
        <v>0</v>
      </c>
      <c r="BM23" s="9"/>
      <c r="BN23" s="12"/>
      <c r="BO23" s="29">
        <f ca="1">IF(BN23&gt;0,ROUND((INDIRECT(ADDRESS(BN23,$BN$7,,,"ТаблицаСоответствия"))+BP23)*$BN$8,0),)</f>
        <v>0</v>
      </c>
      <c r="BP23" s="9"/>
      <c r="BQ23" s="12"/>
      <c r="BR23" s="29">
        <f ca="1">IF(BQ23&gt;0,ROUND((INDIRECT(ADDRESS(BQ23,$BQ$7,,,"ТаблицаСоответствия"))+BS23)*$BQ$8,0),)</f>
        <v>0</v>
      </c>
      <c r="BS23" s="9"/>
      <c r="BT23" s="12"/>
      <c r="BU23" s="29">
        <f ca="1">IF(BT23&gt;0,ROUND((INDIRECT(ADDRESS(BT23,$BT$7,,,"ТаблицаСоответствия"))+BV23)*$BT$8,0),)</f>
        <v>0</v>
      </c>
      <c r="BV23" s="9"/>
      <c r="BW23" s="12"/>
      <c r="BX23" s="29">
        <f ca="1">IF(BW23&gt;0,ROUND((INDIRECT(ADDRESS(BW23,$BW$7,,,"ТаблицаСоответствия"))+BY23)*$BW$8,0),)</f>
        <v>0</v>
      </c>
      <c r="BY23" s="9"/>
      <c r="BZ23" s="12"/>
      <c r="CA23" s="29">
        <f ca="1">IF(BZ23&gt;0,ROUND((INDIRECT(ADDRESS(BZ23,$BZ$7,,,"ТаблицаСоответствия"))+CB23)*$BZ$8,0),)</f>
        <v>0</v>
      </c>
      <c r="CB23" s="9"/>
      <c r="CC23" s="12"/>
      <c r="CD23" s="29">
        <f ca="1">IF(CC23&gt;0,ROUND((INDIRECT(ADDRESS(CC23,$CC$7,,,"ТаблицаСоответствия"))+CE23)*$CC$8,0),)</f>
        <v>0</v>
      </c>
      <c r="CE23" s="9"/>
      <c r="CF23" s="12"/>
      <c r="CG23" s="29">
        <f ca="1">IF(CF23&gt;0,ROUND((INDIRECT(ADDRESS(CF23,$CF$7,,,"ТаблицаСоответствия"))+CH23)*$CF$8,0),)</f>
        <v>0</v>
      </c>
      <c r="CH23" s="9"/>
      <c r="CI23" s="12"/>
      <c r="CJ23" s="29">
        <f ca="1">IF(CI23&gt;0,ROUND((INDIRECT(ADDRESS(CI23,$CI$7,,,"ТаблицаСоответствия"))+CK23)*$CI$8,0),)</f>
        <v>0</v>
      </c>
      <c r="CK23" s="9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8">
        <f ca="1">IF(CR23&gt;0,ROUND((INDIRECT(ADDRESS(CR23,$CR$7,,,"ТаблицаСоответствия"))+CT23)*$CR$8,0),)</f>
        <v>0</v>
      </c>
      <c r="CT23" s="9"/>
      <c r="CU23" s="12"/>
      <c r="CV23" s="29">
        <f ca="1">IF(CU23&gt;0,ROUND((INDIRECT(ADDRESS(CU23,$CU$7,,,"ТаблицаСоответствия"))+CW23)*$CU$8,0),)</f>
        <v>0</v>
      </c>
      <c r="CW23" s="9"/>
      <c r="CX23" s="12"/>
      <c r="CY23" s="29">
        <f ca="1">IF(CX23&gt;0,ROUND((INDIRECT(ADDRESS(CX23,$CX$7,,,"ТаблицаСоответствия"))+CZ23)*$CX$8,0),)</f>
        <v>0</v>
      </c>
      <c r="CZ23" s="9"/>
      <c r="DA23" s="12"/>
      <c r="DB23" s="29">
        <f ca="1">IF(DA23&gt;0,ROUND((INDIRECT(ADDRESS(DA23,$DA$7,,,"ТаблицаСоответствия"))+DC23)*$DA$8,0),)</f>
        <v>0</v>
      </c>
      <c r="DC23" s="9"/>
      <c r="DD23" s="12"/>
      <c r="DE23" s="29">
        <f ca="1">IF(DD23&gt;0,ROUND((INDIRECT(ADDRESS(DD23,$DD$7,,,"ТаблицаСоответствия"))+DF23)*$DD$8,0),)</f>
        <v>0</v>
      </c>
      <c r="DF23" s="9"/>
      <c r="DG23" s="12"/>
      <c r="DH23" s="29">
        <f ca="1">IF(DG23&gt;0,ROUND((INDIRECT(ADDRESS(DG23,$DG$7,,,"ТаблицаСоответствия"))+DI23)*$DG$8,0),)</f>
        <v>0</v>
      </c>
      <c r="DI23" s="9"/>
      <c r="DJ23" s="12"/>
      <c r="DK23" s="29">
        <f ca="1">IF(DJ23&gt;0,ROUND((INDIRECT(ADDRESS(DJ23,$DJ$7,,,"ТаблицаСоответствия"))+DL23)*$DJ$8,0),)</f>
        <v>0</v>
      </c>
      <c r="DL23" s="9"/>
      <c r="DM23" s="135">
        <f ca="1">SUM(CS23,DB23,V23,AN23,BL23,CG23,CJ23,D23,G23,J23,M23,P23,S23,Y23,AK23,AT23,AW23,AE23,AH23,CM23,CP23,BF23,BX23,CA23,BI23,AB23,CV23,AZ23,CD23,BU23,DE23,BR23,BO23,AQ23,CY23,BC23,DH23,DK23)</f>
        <v>2.4</v>
      </c>
      <c r="DN23" s="275" t="str">
        <f t="shared" si="1"/>
        <v>Ефремов Игорь - Рудольф Алина</v>
      </c>
      <c r="DO23" s="276"/>
      <c r="DP23" s="277"/>
      <c r="DQ23" s="33">
        <f t="shared" ca="1" si="2"/>
        <v>14</v>
      </c>
    </row>
    <row r="24" spans="1:143" ht="20.25" customHeight="1" thickBot="1" x14ac:dyDescent="0.3">
      <c r="A24" s="30">
        <f t="shared" si="0"/>
        <v>15</v>
      </c>
      <c r="B24" s="196" t="s">
        <v>163</v>
      </c>
      <c r="C24" s="37"/>
      <c r="D24" s="134">
        <f ca="1">IF(C24&gt;0,(INDIRECT(ADDRESS(C24,$C$7,,,"ТаблицаСоответствия"))+E24)*$C$8,0)</f>
        <v>0</v>
      </c>
      <c r="E24" s="9"/>
      <c r="F24" s="12"/>
      <c r="G24" s="134">
        <f ca="1">IF(F24&gt;0,(INDIRECT(ADDRESS(F24,$F$7,,,"ТаблицаСоответствия"))+H24)*$F$8,)</f>
        <v>0</v>
      </c>
      <c r="H24" s="9"/>
      <c r="I24" s="12"/>
      <c r="J24" s="9">
        <f ca="1">IF(I24&gt;0,ROUND((INDIRECT(ADDRESS(I24,$I$7,,,"ТаблицаСоответствия"))+K24)*$I$8,0),)</f>
        <v>0</v>
      </c>
      <c r="K24" s="9"/>
      <c r="L24" s="12"/>
      <c r="M24" s="134">
        <f ca="1">IF(L24&gt;0,(INDIRECT(ADDRESS(L24,$L$7,,,"ТаблицаСоответствия"))+N24)*$L$8,0)</f>
        <v>0</v>
      </c>
      <c r="N24" s="9"/>
      <c r="O24" s="12"/>
      <c r="P24" s="134">
        <f ca="1">IF(O24&gt;0,(INDIRECT(ADDRESS(O24,$O$7,,,"ТаблицаСоответствия"))+Q24)*$O$8,0)</f>
        <v>0</v>
      </c>
      <c r="Q24" s="9"/>
      <c r="R24" s="12"/>
      <c r="S24" s="9">
        <f ca="1">IF(R24&gt;0,ROUND((INDIRECT(ADDRESS(R24,$R$7,,,"ТаблицаСоответствия"))+T24)*$R$8,0),)</f>
        <v>0</v>
      </c>
      <c r="T24" s="9"/>
      <c r="U24" s="12">
        <v>31</v>
      </c>
      <c r="V24" s="182">
        <f ca="1">IF(U24&gt;0,(INDIRECT(ADDRESS(U24,$U$7,,,"ТаблицаСоответствия"))+W24)*$U$8,0)</f>
        <v>16</v>
      </c>
      <c r="W24" s="9"/>
      <c r="X24" s="12">
        <v>10</v>
      </c>
      <c r="Y24" s="182">
        <f ca="1">IF(X24&gt;0,(INDIRECT(ADDRESS(X24,$X$7,,,"ТаблицаСоответствия"))+Z24)*$X$8,0)</f>
        <v>8.3999999999999986</v>
      </c>
      <c r="Z24" s="9"/>
      <c r="AA24" s="12">
        <v>7</v>
      </c>
      <c r="AB24" s="182">
        <f ca="1">IF(AA24&gt;0,(INDIRECT(ADDRESS(AA24,$AA$7,,,"ТаблицаСоответствия"))+AC24)*$AA$8,0)</f>
        <v>16.799999999999997</v>
      </c>
      <c r="AC24" s="9"/>
      <c r="AD24" s="12"/>
      <c r="AE24" s="182">
        <f ca="1">IF(AD24&gt;0,(INDIRECT(ADDRESS(AD24,$AD$7,,,"ТаблицаСоответствия"))+AF24)*$AD$8,0)</f>
        <v>0</v>
      </c>
      <c r="AF24" s="9"/>
      <c r="AG24" s="12"/>
      <c r="AH24" s="182">
        <f ca="1">IF(AG24&gt;0,(INDIRECT(ADDRESS(AG24,$AG$7,,,"ТаблицаСоответствия"))+AI24)*$AG$8,0)</f>
        <v>0</v>
      </c>
      <c r="AI24" s="9"/>
      <c r="AJ24" s="12"/>
      <c r="AK24" s="134">
        <f ca="1">IF(AJ24&gt;0,(INDIRECT(ADDRESS(AJ24,$AJ$7,,,"ТаблицаСоответствия"))+AL24)*$AJ$8,0)</f>
        <v>0</v>
      </c>
      <c r="AL24" s="9"/>
      <c r="AM24" s="12"/>
      <c r="AN24" s="182">
        <f ca="1">IF(AM24&gt;0,(INDIRECT(ADDRESS(AM24,$AM$7,,,"ТаблицаСоответствия"))+AO24)*$AM$8,0)</f>
        <v>0</v>
      </c>
      <c r="AO24" s="9"/>
      <c r="AP24" s="12"/>
      <c r="AQ24" s="182">
        <f ca="1">IF(AP24&gt;0,(INDIRECT(ADDRESS(AP24,$AP$7,,,"ТаблицаСоответствия"))+AR24)*$AP$8,0)</f>
        <v>0</v>
      </c>
      <c r="AR24" s="9"/>
      <c r="AS24" s="12"/>
      <c r="AT24" s="9">
        <f ca="1">IF(AS24&gt;0,ROUND((INDIRECT(ADDRESS(AS24,$AS$7,,,"ТаблицаСоответствия"))+AU24)*$AS$8,0),)</f>
        <v>0</v>
      </c>
      <c r="AU24" s="9"/>
      <c r="AV24" s="12"/>
      <c r="AW24" s="9">
        <f ca="1">IF(AV24&gt;0,ROUND((INDIRECT(ADDRESS(AV24,$AV$7,,,"ТаблицаСоответствия"))+AX24)*$AV$8,0),)</f>
        <v>0</v>
      </c>
      <c r="AX24" s="9"/>
      <c r="AY24" s="12"/>
      <c r="AZ24" s="32">
        <f ca="1">IF(AY24&gt;0,ROUND((INDIRECT(ADDRESS(AY24,$AY$7,,,"ТаблицаСоответствия"))+BA24)*$AY$8,0),)</f>
        <v>0</v>
      </c>
      <c r="BA24" s="9"/>
      <c r="BB24" s="12"/>
      <c r="BC24" s="32">
        <f ca="1">IF(BB24&gt;0,ROUND((INDIRECT(ADDRESS(BB24,$BB$7,,,"ТаблицаСоответствия"))+BD24)*$BB$8,0),)</f>
        <v>0</v>
      </c>
      <c r="BD24" s="9"/>
      <c r="BE24" s="12"/>
      <c r="BF24" s="32">
        <f ca="1">IF(BE24&gt;0,ROUND((INDIRECT(ADDRESS(BE24,$BE$7,,,"ТаблицаСоответствия"))+BG24)*$BE$8,0),)</f>
        <v>0</v>
      </c>
      <c r="BG24" s="9"/>
      <c r="BH24" s="12"/>
      <c r="BI24" s="32">
        <f ca="1">IF(BH24&gt;0,ROUND((INDIRECT(ADDRESS(BH24,$BH$7,,,"ТаблицаСоответствия"))+BJ24)*$BH$8,0),)</f>
        <v>0</v>
      </c>
      <c r="BJ24" s="9"/>
      <c r="BK24" s="12"/>
      <c r="BL24" s="32">
        <f ca="1">IF(BK24&gt;0,ROUND((INDIRECT(ADDRESS(BK24,$BK$7,,,"ТаблицаСоответствия"))+BM24)*$BK$8,0),)</f>
        <v>0</v>
      </c>
      <c r="BM24" s="9"/>
      <c r="BN24" s="12"/>
      <c r="BO24" s="32">
        <f ca="1">IF(BN24&gt;0,ROUND((INDIRECT(ADDRESS(BN24,$BN$7,,,"ТаблицаСоответствия"))+BP24)*$BN$8,0),)</f>
        <v>0</v>
      </c>
      <c r="BP24" s="9"/>
      <c r="BQ24" s="12"/>
      <c r="BR24" s="32">
        <f ca="1">IF(BQ24&gt;0,ROUND((INDIRECT(ADDRESS(BQ24,$BQ$7,,,"ТаблицаСоответствия"))+BS24)*$BQ$8,0),)</f>
        <v>0</v>
      </c>
      <c r="BS24" s="9"/>
      <c r="BT24" s="12"/>
      <c r="BU24" s="32">
        <f ca="1">IF(BT24&gt;0,ROUND((INDIRECT(ADDRESS(BT24,$BT$7,,,"ТаблицаСоответствия"))+BV24)*$BT$8,0),)</f>
        <v>0</v>
      </c>
      <c r="BV24" s="9"/>
      <c r="BW24" s="12"/>
      <c r="BX24" s="32">
        <f ca="1">IF(BW24&gt;0,ROUND((INDIRECT(ADDRESS(BW24,$BW$7,,,"ТаблицаСоответствия"))+BY24)*$BW$8,0),)</f>
        <v>0</v>
      </c>
      <c r="BY24" s="9"/>
      <c r="BZ24" s="12"/>
      <c r="CA24" s="32">
        <f ca="1">IF(BZ24&gt;0,ROUND((INDIRECT(ADDRESS(BZ24,$BZ$7,,,"ТаблицаСоответствия"))+CB24)*$BZ$8,0),)</f>
        <v>0</v>
      </c>
      <c r="CB24" s="9"/>
      <c r="CC24" s="12"/>
      <c r="CD24" s="32">
        <f ca="1">IF(CC24&gt;0,ROUND((INDIRECT(ADDRESS(CC24,$CC$7,,,"ТаблицаСоответствия"))+CE24)*$CC$8,0),)</f>
        <v>0</v>
      </c>
      <c r="CE24" s="9"/>
      <c r="CF24" s="12"/>
      <c r="CG24" s="32">
        <f ca="1">IF(CF24&gt;0,ROUND((INDIRECT(ADDRESS(CF24,$CF$7,,,"ТаблицаСоответствия"))+CH24)*$CF$8,0),)</f>
        <v>0</v>
      </c>
      <c r="CH24" s="9"/>
      <c r="CI24" s="12"/>
      <c r="CJ24" s="32">
        <f ca="1">IF(CI24&gt;0,ROUND((INDIRECT(ADDRESS(CI24,$CI$7,,,"ТаблицаСоответствия"))+CK24)*$CI$8,0),)</f>
        <v>0</v>
      </c>
      <c r="CK24" s="9"/>
      <c r="CL24" s="12"/>
      <c r="CM24" s="32">
        <f ca="1">IF(CL24&gt;0,ROUND((INDIRECT(ADDRESS(CL24,$CL$7,,,"ТаблицаСоответствия"))+CN24)*$CL$8,0),)</f>
        <v>0</v>
      </c>
      <c r="CN24" s="32"/>
      <c r="CO24" s="12"/>
      <c r="CP24" s="32">
        <f ca="1">IF(CO24&gt;0,ROUND((INDIRECT(ADDRESS(CO24,$CO$7,,,"ТаблицаСоответствия"))+CQ24)*$CO$8,0),)</f>
        <v>0</v>
      </c>
      <c r="CQ24" s="32"/>
      <c r="CR24" s="12"/>
      <c r="CS24" s="204">
        <f ca="1">IF(CR24&gt;0,ROUND((INDIRECT(ADDRESS(CR24,$CR$7,,,"ТаблицаСоответствия"))+CT24)*$CR$8,0),)</f>
        <v>0</v>
      </c>
      <c r="CT24" s="9"/>
      <c r="CU24" s="12"/>
      <c r="CV24" s="32">
        <f ca="1">IF(CU24&gt;0,ROUND((INDIRECT(ADDRESS(CU24,$CU$7,,,"ТаблицаСоответствия"))+CW24)*$CU$8,0),)</f>
        <v>0</v>
      </c>
      <c r="CW24" s="9"/>
      <c r="CX24" s="12"/>
      <c r="CY24" s="32">
        <f ca="1">IF(CX24&gt;0,ROUND((INDIRECT(ADDRESS(CX24,$CX$7,,,"ТаблицаСоответствия"))+CZ24)*$CX$8,0),)</f>
        <v>0</v>
      </c>
      <c r="CZ24" s="88"/>
      <c r="DA24" s="37"/>
      <c r="DB24" s="38">
        <f ca="1">IF(DA24&gt;0,ROUND((INDIRECT(ADDRESS(DA24,$DA$7,,,"ТаблицаСоответствия"))+DC24)*$DA$8,0),)</f>
        <v>0</v>
      </c>
      <c r="DC24" s="88"/>
      <c r="DD24" s="37"/>
      <c r="DE24" s="38">
        <f ca="1">IF(DD24&gt;0,ROUND((INDIRECT(ADDRESS(DD24,$DD$7,,,"ТаблицаСоответствия"))+DF24)*$DD$8,0),)</f>
        <v>0</v>
      </c>
      <c r="DF24" s="88"/>
      <c r="DG24" s="37"/>
      <c r="DH24" s="38">
        <f ca="1">IF(DG24&gt;0,ROUND((INDIRECT(ADDRESS(DG24,$DG$7,,,"ТаблицаСоответствия"))+DI24)*$DG$8,0),)</f>
        <v>0</v>
      </c>
      <c r="DI24" s="88"/>
      <c r="DJ24" s="37"/>
      <c r="DK24" s="38">
        <f ca="1">IF(DJ24&gt;0,ROUND((INDIRECT(ADDRESS(DJ24,$DJ$7,,,"ТаблицаСоответствия"))+DL24)*$DJ$8,0),)</f>
        <v>0</v>
      </c>
      <c r="DL24" s="88"/>
      <c r="DM24" s="135">
        <v>0</v>
      </c>
      <c r="DN24" s="291" t="str">
        <f t="shared" si="1"/>
        <v>Ефремов Игорь - Требушенко Елизавета (РАСПАЛАСЬ!)</v>
      </c>
      <c r="DO24" s="292"/>
      <c r="DP24" s="293"/>
      <c r="DQ24" s="33">
        <f t="shared" si="2"/>
        <v>0</v>
      </c>
    </row>
    <row r="25" spans="1:143" ht="23.25" customHeight="1" thickBot="1" x14ac:dyDescent="0.3">
      <c r="A25" s="30">
        <f t="shared" si="0"/>
        <v>16</v>
      </c>
      <c r="B25" s="238" t="s">
        <v>164</v>
      </c>
      <c r="C25" s="37"/>
      <c r="D25" s="134">
        <f ca="1">IF(C25&gt;0,(INDIRECT(ADDRESS(C25,$C$7,,,"ТаблицаСоответствия"))+E25)*$C$8,0)</f>
        <v>0</v>
      </c>
      <c r="E25" s="9"/>
      <c r="F25" s="12"/>
      <c r="G25" s="134">
        <f ca="1">IF(F25&gt;0,(INDIRECT(ADDRESS(F25,$F$7,,,"ТаблицаСоответствия"))+H25)*$F$8,)</f>
        <v>0</v>
      </c>
      <c r="H25" s="9"/>
      <c r="I25" s="12"/>
      <c r="J25" s="9">
        <f ca="1">IF(I25&gt;0,ROUND((INDIRECT(ADDRESS(I25,$I$7,,,"ТаблицаСоответствия"))+K25)*$I$8,0),)</f>
        <v>0</v>
      </c>
      <c r="K25" s="9"/>
      <c r="L25" s="12"/>
      <c r="M25" s="134">
        <f ca="1">IF(L25&gt;0,(INDIRECT(ADDRESS(L25,$L$7,,,"ТаблицаСоответствия"))+N25)*$L$8,0)</f>
        <v>0</v>
      </c>
      <c r="N25" s="9"/>
      <c r="O25" s="12"/>
      <c r="P25" s="134">
        <f ca="1">IF(O25&gt;0,(INDIRECT(ADDRESS(O25,$O$7,,,"ТаблицаСоответствия"))+Q25)*$O$8,0)</f>
        <v>0</v>
      </c>
      <c r="Q25" s="9"/>
      <c r="R25" s="12"/>
      <c r="S25" s="9">
        <f ca="1">IF(R25&gt;0,ROUND((INDIRECT(ADDRESS(R25,$R$7,,,"ТаблицаСоответствия"))+T25)*$R$8,0),)</f>
        <v>0</v>
      </c>
      <c r="T25" s="9"/>
      <c r="U25" s="12">
        <v>25</v>
      </c>
      <c r="V25" s="182">
        <f ca="1">IF(U25&gt;0,(INDIRECT(ADDRESS(U25,$U$7,,,"ТаблицаСоответствия"))+W25)*$U$8,0)</f>
        <v>19.200000000000003</v>
      </c>
      <c r="W25" s="9"/>
      <c r="X25" s="12">
        <v>5</v>
      </c>
      <c r="Y25" s="182">
        <f ca="1">IF(X25&gt;0,(INDIRECT(ADDRESS(X25,$X$7,,,"ТаблицаСоответствия"))+Z25)*$X$8,0)</f>
        <v>25.2</v>
      </c>
      <c r="Z25" s="9"/>
      <c r="AA25" s="12"/>
      <c r="AB25" s="182">
        <f ca="1">IF(AA25&gt;0,(INDIRECT(ADDRESS(AA25,$AA$7,,,"ТаблицаСоответствия"))+AC25)*$AA$8,0)</f>
        <v>0</v>
      </c>
      <c r="AC25" s="9"/>
      <c r="AD25" s="12"/>
      <c r="AE25" s="182">
        <f ca="1">IF(AD25&gt;0,(INDIRECT(ADDRESS(AD25,$AD$7,,,"ТаблицаСоответствия"))+AF25)*$AD$8,0)</f>
        <v>0</v>
      </c>
      <c r="AF25" s="9"/>
      <c r="AG25" s="12"/>
      <c r="AH25" s="182">
        <f ca="1">IF(AG25&gt;0,(INDIRECT(ADDRESS(AG25,$AG$7,,,"ТаблицаСоответствия"))+AI25)*$AG$8,0)</f>
        <v>0</v>
      </c>
      <c r="AI25" s="9"/>
      <c r="AJ25" s="12"/>
      <c r="AK25" s="134">
        <f ca="1">IF(AJ25&gt;0,(INDIRECT(ADDRESS(AJ25,$AJ$7,,,"ТаблицаСоответствия"))+AL25)*$AJ$8,0)</f>
        <v>0</v>
      </c>
      <c r="AL25" s="9"/>
      <c r="AM25" s="12"/>
      <c r="AN25" s="182">
        <f ca="1">IF(AM25&gt;0,(INDIRECT(ADDRESS(AM25,$AM$7,,,"ТаблицаСоответствия"))+AO25)*$AM$8,0)</f>
        <v>0</v>
      </c>
      <c r="AO25" s="9"/>
      <c r="AP25" s="12"/>
      <c r="AQ25" s="182">
        <f ca="1">IF(AP25&gt;0,(INDIRECT(ADDRESS(AP25,$AP$7,,,"ТаблицаСоответствия"))+AR25)*$AP$8,0)</f>
        <v>0</v>
      </c>
      <c r="AR25" s="9"/>
      <c r="AS25" s="12"/>
      <c r="AT25" s="9">
        <f ca="1">IF(AS25&gt;0,ROUND((INDIRECT(ADDRESS(AS25,$AS$7,,,"ТаблицаСоответствия"))+AU25)*$AS$8,0),)</f>
        <v>0</v>
      </c>
      <c r="AU25" s="9"/>
      <c r="AV25" s="12"/>
      <c r="AW25" s="9">
        <f ca="1">IF(AV25&gt;0,ROUND((INDIRECT(ADDRESS(AV25,$AV$7,,,"ТаблицаСоответствия"))+AX25)*$AV$8,0),)</f>
        <v>0</v>
      </c>
      <c r="AX25" s="9"/>
      <c r="AY25" s="12"/>
      <c r="AZ25" s="32">
        <f ca="1">IF(AY25&gt;0,ROUND((INDIRECT(ADDRESS(AY25,$AY$7,,,"ТаблицаСоответствия"))+BA25)*$AY$8,0),)</f>
        <v>0</v>
      </c>
      <c r="BA25" s="9"/>
      <c r="BB25" s="12"/>
      <c r="BC25" s="32">
        <f ca="1">IF(BB25&gt;0,ROUND((INDIRECT(ADDRESS(BB25,$BB$7,,,"ТаблицаСоответствия"))+BD25)*$BB$8,0),)</f>
        <v>0</v>
      </c>
      <c r="BD25" s="9"/>
      <c r="BE25" s="12"/>
      <c r="BF25" s="32">
        <f ca="1">IF(BE25&gt;0,ROUND((INDIRECT(ADDRESS(BE25,$BE$7,,,"ТаблицаСоответствия"))+BG25)*$BE$8,0),)</f>
        <v>0</v>
      </c>
      <c r="BG25" s="9"/>
      <c r="BH25" s="12"/>
      <c r="BI25" s="32">
        <f ca="1">IF(BH25&gt;0,ROUND((INDIRECT(ADDRESS(BH25,$BH$7,,,"ТаблицаСоответствия"))+BJ25)*$BH$8,0),)</f>
        <v>0</v>
      </c>
      <c r="BJ25" s="9"/>
      <c r="BK25" s="12"/>
      <c r="BL25" s="32">
        <f ca="1">IF(BK25&gt;0,ROUND((INDIRECT(ADDRESS(BK25,$BK$7,,,"ТаблицаСоответствия"))+BM25)*$BK$8,0),)</f>
        <v>0</v>
      </c>
      <c r="BM25" s="9"/>
      <c r="BN25" s="12"/>
      <c r="BO25" s="32">
        <f ca="1">IF(BN25&gt;0,ROUND((INDIRECT(ADDRESS(BN25,$BN$7,,,"ТаблицаСоответствия"))+BP25)*$BN$8,0),)</f>
        <v>0</v>
      </c>
      <c r="BP25" s="9"/>
      <c r="BQ25" s="12"/>
      <c r="BR25" s="32">
        <f ca="1">IF(BQ25&gt;0,ROUND((INDIRECT(ADDRESS(BQ25,$BQ$7,,,"ТаблицаСоответствия"))+BS25)*$BQ$8,0),)</f>
        <v>0</v>
      </c>
      <c r="BS25" s="9"/>
      <c r="BT25" s="12"/>
      <c r="BU25" s="32">
        <f ca="1">IF(BT25&gt;0,ROUND((INDIRECT(ADDRESS(BT25,$BT$7,,,"ТаблицаСоответствия"))+BV25)*$BT$8,0),)</f>
        <v>0</v>
      </c>
      <c r="BV25" s="9"/>
      <c r="BW25" s="12"/>
      <c r="BX25" s="32">
        <f ca="1">IF(BW25&gt;0,ROUND((INDIRECT(ADDRESS(BW25,$BW$7,,,"ТаблицаСоответствия"))+BY25)*$BW$8,0),)</f>
        <v>0</v>
      </c>
      <c r="BY25" s="9"/>
      <c r="BZ25" s="12"/>
      <c r="CA25" s="32">
        <f ca="1">IF(BZ25&gt;0,ROUND((INDIRECT(ADDRESS(BZ25,$BZ$7,,,"ТаблицаСоответствия"))+CB25)*$BZ$8,0),)</f>
        <v>0</v>
      </c>
      <c r="CB25" s="9"/>
      <c r="CC25" s="12"/>
      <c r="CD25" s="32">
        <f ca="1">IF(CC25&gt;0,ROUND((INDIRECT(ADDRESS(CC25,$CC$7,,,"ТаблицаСоответствия"))+CE25)*$CC$8,0),)</f>
        <v>0</v>
      </c>
      <c r="CE25" s="9"/>
      <c r="CF25" s="12"/>
      <c r="CG25" s="32">
        <f ca="1">IF(CF25&gt;0,ROUND((INDIRECT(ADDRESS(CF25,$CF$7,,,"ТаблицаСоответствия"))+CH25)*$CF$8,0),)</f>
        <v>0</v>
      </c>
      <c r="CH25" s="9"/>
      <c r="CI25" s="12"/>
      <c r="CJ25" s="32">
        <f ca="1">IF(CI25&gt;0,ROUND((INDIRECT(ADDRESS(CI25,$CI$7,,,"ТаблицаСоответствия"))+CK25)*$CI$8,0),)</f>
        <v>0</v>
      </c>
      <c r="CK25" s="9"/>
      <c r="CL25" s="12"/>
      <c r="CM25" s="32">
        <f ca="1">IF(CL25&gt;0,ROUND((INDIRECT(ADDRESS(CL25,$CL$7,,,"ТаблицаСоответствия"))+CN25)*$CL$8,0),)</f>
        <v>0</v>
      </c>
      <c r="CN25" s="32"/>
      <c r="CO25" s="12"/>
      <c r="CP25" s="32">
        <f ca="1">IF(CO25&gt;0,ROUND((INDIRECT(ADDRESS(CO25,$CO$7,,,"ТаблицаСоответствия"))+CQ25)*$CO$8,0),)</f>
        <v>0</v>
      </c>
      <c r="CQ25" s="32"/>
      <c r="CR25" s="12"/>
      <c r="CS25" s="204">
        <f ca="1">IF(CR25&gt;0,ROUND((INDIRECT(ADDRESS(CR25,$CR$7,,,"ТаблицаСоответствия"))+CT25)*$CR$8,0),)</f>
        <v>0</v>
      </c>
      <c r="CT25" s="9"/>
      <c r="CU25" s="12"/>
      <c r="CV25" s="32">
        <f ca="1">IF(CU25&gt;0,ROUND((INDIRECT(ADDRESS(CU25,$CU$7,,,"ТаблицаСоответствия"))+CW25)*$CU$8,0),)</f>
        <v>0</v>
      </c>
      <c r="CW25" s="9"/>
      <c r="CX25" s="12"/>
      <c r="CY25" s="32">
        <f ca="1">IF(CX25&gt;0,ROUND((INDIRECT(ADDRESS(CX25,$CX$7,,,"ТаблицаСоответствия"))+CZ25)*$CX$8,0),)</f>
        <v>0</v>
      </c>
      <c r="CZ25" s="88"/>
      <c r="DA25" s="37"/>
      <c r="DB25" s="38">
        <f ca="1">IF(DA25&gt;0,ROUND((INDIRECT(ADDRESS(DA25,$DA$7,,,"ТаблицаСоответствия"))+DC25)*$DA$8,0),)</f>
        <v>0</v>
      </c>
      <c r="DC25" s="88"/>
      <c r="DD25" s="37"/>
      <c r="DE25" s="38">
        <f ca="1">IF(DD25&gt;0,ROUND((INDIRECT(ADDRESS(DD25,$DD$7,,,"ТаблицаСоответствия"))+DF25)*$DD$8,0),)</f>
        <v>0</v>
      </c>
      <c r="DF25" s="88"/>
      <c r="DG25" s="37"/>
      <c r="DH25" s="38">
        <f ca="1">IF(DG25&gt;0,ROUND((INDIRECT(ADDRESS(DG25,$DG$7,,,"ТаблицаСоответствия"))+DI25)*$DG$8,0),)</f>
        <v>0</v>
      </c>
      <c r="DI25" s="88"/>
      <c r="DJ25" s="37"/>
      <c r="DK25" s="38">
        <f ca="1">IF(DJ25&gt;0,ROUND((INDIRECT(ADDRESS(DJ25,$DJ$7,,,"ТаблицаСоответствия"))+DL25)*$DJ$8,0),)</f>
        <v>0</v>
      </c>
      <c r="DL25" s="88"/>
      <c r="DM25" s="135">
        <v>0</v>
      </c>
      <c r="DN25" s="291" t="str">
        <f t="shared" ref="DN25" si="3">B25</f>
        <v>Шипунов Алексей - Аношка Вероника (РАСПАЛАСЬ!)</v>
      </c>
      <c r="DO25" s="292"/>
      <c r="DP25" s="293"/>
      <c r="DQ25" s="33">
        <f t="shared" si="2"/>
        <v>0</v>
      </c>
    </row>
    <row r="26" spans="1:143" ht="15.75" thickBot="1" x14ac:dyDescent="0.3">
      <c r="A26" s="30">
        <f t="shared" si="0"/>
        <v>17</v>
      </c>
      <c r="B26" s="196" t="s">
        <v>165</v>
      </c>
      <c r="C26" s="37">
        <v>128</v>
      </c>
      <c r="D26" s="134">
        <f ca="1">IF(C26&gt;0,(INDIRECT(ADDRESS(C26,$C$7,,,"ТаблицаСоответствия"))+E26)*$C$8,0)</f>
        <v>18</v>
      </c>
      <c r="E26" s="9"/>
      <c r="F26" s="12"/>
      <c r="G26" s="134">
        <f ca="1">IF(F26&gt;0,(INDIRECT(ADDRESS(F26,$F$7,,,"ТаблицаСоответствия"))+H26)*$F$8,)</f>
        <v>0</v>
      </c>
      <c r="H26" s="9"/>
      <c r="I26" s="12"/>
      <c r="J26" s="9">
        <f ca="1">IF(I26&gt;0,ROUND((INDIRECT(ADDRESS(I26,$I$7,,,"ТаблицаСоответствия"))+K26)*$I$8,0),)</f>
        <v>0</v>
      </c>
      <c r="K26" s="9"/>
      <c r="L26" s="12"/>
      <c r="M26" s="134">
        <f ca="1">IF(L26&gt;0,(INDIRECT(ADDRESS(L26,$L$7,,,"ТаблицаСоответствия"))+N26)*$L$8,0)</f>
        <v>0</v>
      </c>
      <c r="N26" s="9"/>
      <c r="O26" s="12"/>
      <c r="P26" s="134">
        <f ca="1">IF(O26&gt;0,(INDIRECT(ADDRESS(O26,$O$7,,,"ТаблицаСоответствия"))+Q26)*$O$8,0)</f>
        <v>0</v>
      </c>
      <c r="Q26" s="9"/>
      <c r="R26" s="12"/>
      <c r="S26" s="9">
        <f ca="1">IF(R26&gt;0,ROUND((INDIRECT(ADDRESS(R26,$R$7,,,"ТаблицаСоответствия"))+T26)*$R$8,0),)</f>
        <v>0</v>
      </c>
      <c r="T26" s="9"/>
      <c r="U26" s="12">
        <v>17</v>
      </c>
      <c r="V26" s="182">
        <f ca="1">IF(U26&gt;0,(INDIRECT(ADDRESS(U26,$U$7,,,"ТаблицаСоответствия"))+W26)*$U$8,0)</f>
        <v>41.6</v>
      </c>
      <c r="W26" s="9"/>
      <c r="X26" s="12">
        <v>8</v>
      </c>
      <c r="Y26" s="182">
        <f ca="1">IF(X26&gt;0,(INDIRECT(ADDRESS(X26,$X$7,,,"ТаблицаСоответствия"))+Z26)*$X$8,0)</f>
        <v>14</v>
      </c>
      <c r="Z26" s="9"/>
      <c r="AA26" s="12">
        <v>5</v>
      </c>
      <c r="AB26" s="182">
        <f ca="1">IF(AA26&gt;0,(INDIRECT(ADDRESS(AA26,$AA$7,,,"ТаблицаСоответствия"))+AC26)*$AA$8,0)</f>
        <v>25.2</v>
      </c>
      <c r="AC26" s="9"/>
      <c r="AD26" s="12"/>
      <c r="AE26" s="182">
        <f ca="1">IF(AD26&gt;0,(INDIRECT(ADDRESS(AD26,$AD$7,,,"ТаблицаСоответствия"))+AF26)*$AD$8,0)</f>
        <v>0</v>
      </c>
      <c r="AF26" s="9"/>
      <c r="AG26" s="12"/>
      <c r="AH26" s="182">
        <f ca="1">IF(AG26&gt;0,(INDIRECT(ADDRESS(AG26,$AG$7,,,"ТаблицаСоответствия"))+AI26)*$AG$8,0)</f>
        <v>0</v>
      </c>
      <c r="AI26" s="9"/>
      <c r="AJ26" s="12"/>
      <c r="AK26" s="134">
        <f ca="1">IF(AJ26&gt;0,(INDIRECT(ADDRESS(AJ26,$AJ$7,,,"ТаблицаСоответствия"))+AL26)*$AJ$8,0)</f>
        <v>0</v>
      </c>
      <c r="AL26" s="9"/>
      <c r="AM26" s="12"/>
      <c r="AN26" s="182">
        <f ca="1">IF(AM26&gt;0,(INDIRECT(ADDRESS(AM26,$AM$7,,,"ТаблицаСоответствия"))+AO26)*$AM$8,0)</f>
        <v>0</v>
      </c>
      <c r="AO26" s="9"/>
      <c r="AP26" s="12"/>
      <c r="AQ26" s="182">
        <f ca="1">IF(AP26&gt;0,(INDIRECT(ADDRESS(AP26,$AP$7,,,"ТаблицаСоответствия"))+AR26)*$AP$8,0)</f>
        <v>0</v>
      </c>
      <c r="AR26" s="9"/>
      <c r="AS26" s="12"/>
      <c r="AT26" s="9">
        <f ca="1">IF(AS26&gt;0,ROUND((INDIRECT(ADDRESS(AS26,$AS$7,,,"ТаблицаСоответствия"))+AU26)*$AS$8,0),)</f>
        <v>0</v>
      </c>
      <c r="AU26" s="9"/>
      <c r="AV26" s="12"/>
      <c r="AW26" s="9">
        <f ca="1">IF(AV26&gt;0,ROUND((INDIRECT(ADDRESS(AV26,$AV$7,,,"ТаблицаСоответствия"))+AX26)*$AV$8,0),)</f>
        <v>0</v>
      </c>
      <c r="AX26" s="9"/>
      <c r="AY26" s="12"/>
      <c r="AZ26" s="32">
        <f ca="1">IF(AY26&gt;0,ROUND((INDIRECT(ADDRESS(AY26,$AY$7,,,"ТаблицаСоответствия"))+BA26)*$AY$8,0),)</f>
        <v>0</v>
      </c>
      <c r="BA26" s="9"/>
      <c r="BB26" s="12"/>
      <c r="BC26" s="32">
        <f ca="1">IF(BB26&gt;0,ROUND((INDIRECT(ADDRESS(BB26,$BB$7,,,"ТаблицаСоответствия"))+BD26)*$BB$8,0),)</f>
        <v>0</v>
      </c>
      <c r="BD26" s="9"/>
      <c r="BE26" s="12"/>
      <c r="BF26" s="32">
        <f ca="1">IF(BE26&gt;0,ROUND((INDIRECT(ADDRESS(BE26,$BE$7,,,"ТаблицаСоответствия"))+BG26)*$BE$8,0),)</f>
        <v>0</v>
      </c>
      <c r="BG26" s="9"/>
      <c r="BH26" s="12"/>
      <c r="BI26" s="32">
        <f ca="1">IF(BH26&gt;0,ROUND((INDIRECT(ADDRESS(BH26,$BH$7,,,"ТаблицаСоответствия"))+BJ26)*$BH$8,0),)</f>
        <v>0</v>
      </c>
      <c r="BJ26" s="9"/>
      <c r="BK26" s="12"/>
      <c r="BL26" s="32">
        <f ca="1">IF(BK26&gt;0,ROUND((INDIRECT(ADDRESS(BK26,$BK$7,,,"ТаблицаСоответствия"))+BM26)*$BK$8,0),)</f>
        <v>0</v>
      </c>
      <c r="BM26" s="9"/>
      <c r="BN26" s="12"/>
      <c r="BO26" s="32">
        <f ca="1">IF(BN26&gt;0,ROUND((INDIRECT(ADDRESS(BN26,$BN$7,,,"ТаблицаСоответствия"))+BP26)*$BN$8,0),)</f>
        <v>0</v>
      </c>
      <c r="BP26" s="9"/>
      <c r="BQ26" s="12"/>
      <c r="BR26" s="32">
        <f ca="1">IF(BQ26&gt;0,ROUND((INDIRECT(ADDRESS(BQ26,$BQ$7,,,"ТаблицаСоответствия"))+BS26)*$BQ$8,0),)</f>
        <v>0</v>
      </c>
      <c r="BS26" s="9"/>
      <c r="BT26" s="12"/>
      <c r="BU26" s="32">
        <f ca="1">IF(BT26&gt;0,ROUND((INDIRECT(ADDRESS(BT26,$BT$7,,,"ТаблицаСоответствия"))+BV26)*$BT$8,0),)</f>
        <v>0</v>
      </c>
      <c r="BV26" s="9"/>
      <c r="BW26" s="12"/>
      <c r="BX26" s="32">
        <f ca="1">IF(BW26&gt;0,ROUND((INDIRECT(ADDRESS(BW26,$BW$7,,,"ТаблицаСоответствия"))+BY26)*$BW$8,0),)</f>
        <v>0</v>
      </c>
      <c r="BY26" s="9"/>
      <c r="BZ26" s="12"/>
      <c r="CA26" s="32">
        <f ca="1">IF(BZ26&gt;0,ROUND((INDIRECT(ADDRESS(BZ26,$BZ$7,,,"ТаблицаСоответствия"))+CB26)*$BZ$8,0),)</f>
        <v>0</v>
      </c>
      <c r="CB26" s="9"/>
      <c r="CC26" s="12"/>
      <c r="CD26" s="32">
        <f ca="1">IF(CC26&gt;0,ROUND((INDIRECT(ADDRESS(CC26,$CC$7,,,"ТаблицаСоответствия"))+CE26)*$CC$8,0),)</f>
        <v>0</v>
      </c>
      <c r="CE26" s="9"/>
      <c r="CF26" s="12"/>
      <c r="CG26" s="32">
        <f ca="1">IF(CF26&gt;0,ROUND((INDIRECT(ADDRESS(CF26,$CF$7,,,"ТаблицаСоответствия"))+CH26)*$CF$8,0),)</f>
        <v>0</v>
      </c>
      <c r="CH26" s="9"/>
      <c r="CI26" s="12"/>
      <c r="CJ26" s="32">
        <f ca="1">IF(CI26&gt;0,ROUND((INDIRECT(ADDRESS(CI26,$CI$7,,,"ТаблицаСоответствия"))+CK26)*$CI$8,0),)</f>
        <v>0</v>
      </c>
      <c r="CK26" s="9"/>
      <c r="CL26" s="12"/>
      <c r="CM26" s="32">
        <f ca="1">IF(CL26&gt;0,ROUND((INDIRECT(ADDRESS(CL26,$CL$7,,,"ТаблицаСоответствия"))+CN26)*$CL$8,0),)</f>
        <v>0</v>
      </c>
      <c r="CN26" s="32"/>
      <c r="CO26" s="12"/>
      <c r="CP26" s="32">
        <f ca="1">IF(CO26&gt;0,ROUND((INDIRECT(ADDRESS(CO26,$CO$7,,,"ТаблицаСоответствия"))+CQ26)*$CO$8,0),)</f>
        <v>0</v>
      </c>
      <c r="CQ26" s="32"/>
      <c r="CR26" s="12"/>
      <c r="CS26" s="204">
        <f ca="1">IF(CR26&gt;0,ROUND((INDIRECT(ADDRESS(CR26,$CR$7,,,"ТаблицаСоответствия"))+CT26)*$CR$8,0),)</f>
        <v>0</v>
      </c>
      <c r="CT26" s="9"/>
      <c r="CU26" s="12"/>
      <c r="CV26" s="32">
        <f ca="1">IF(CU26&gt;0,ROUND((INDIRECT(ADDRESS(CU26,$CU$7,,,"ТаблицаСоответствия"))+CW26)*$CU$8,0),)</f>
        <v>0</v>
      </c>
      <c r="CW26" s="9"/>
      <c r="CX26" s="12"/>
      <c r="CY26" s="32">
        <f ca="1">IF(CX26&gt;0,ROUND((INDIRECT(ADDRESS(CX26,$CX$7,,,"ТаблицаСоответствия"))+CZ26)*$CX$8,0),)</f>
        <v>0</v>
      </c>
      <c r="CZ26" s="88"/>
      <c r="DA26" s="37"/>
      <c r="DB26" s="38">
        <f ca="1">IF(DA26&gt;0,ROUND((INDIRECT(ADDRESS(DA26,$DA$7,,,"ТаблицаСоответствия"))+DC26)*$DA$8,0),)</f>
        <v>0</v>
      </c>
      <c r="DC26" s="88"/>
      <c r="DD26" s="37"/>
      <c r="DE26" s="38">
        <f ca="1">IF(DD26&gt;0,ROUND((INDIRECT(ADDRESS(DD26,$DD$7,,,"ТаблицаСоответствия"))+DF26)*$DD$8,0),)</f>
        <v>0</v>
      </c>
      <c r="DF26" s="88"/>
      <c r="DG26" s="37"/>
      <c r="DH26" s="38">
        <f ca="1">IF(DG26&gt;0,ROUND((INDIRECT(ADDRESS(DG26,$DG$7,,,"ТаблицаСоответствия"))+DI26)*$DG$8,0),)</f>
        <v>0</v>
      </c>
      <c r="DI26" s="88"/>
      <c r="DJ26" s="37"/>
      <c r="DK26" s="38">
        <f ca="1">IF(DJ26&gt;0,ROUND((INDIRECT(ADDRESS(DJ26,$DJ$7,,,"ТаблицаСоответствия"))+DL26)*$DJ$8,0),)</f>
        <v>0</v>
      </c>
      <c r="DL26" s="88"/>
      <c r="DM26" s="135">
        <v>0</v>
      </c>
      <c r="DN26" s="291" t="str">
        <f t="shared" ref="DN26" si="4">B26</f>
        <v>Булатов Артём - Саламаха Дарья (РАСПАЛАСЬ!)</v>
      </c>
      <c r="DO26" s="292"/>
      <c r="DP26" s="293"/>
      <c r="DQ26" s="33">
        <f t="shared" si="2"/>
        <v>0</v>
      </c>
    </row>
  </sheetData>
  <sortState ref="B10:DM26">
    <sortCondition descending="1" ref="DM10"/>
  </sortState>
  <mergeCells count="162">
    <mergeCell ref="DN26:DP26"/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</mergeCells>
  <conditionalFormatting sqref="DQ10:DQ26">
    <cfRule type="cellIs" dxfId="65" priority="97" stopIfTrue="1" operator="equal">
      <formula>2</formula>
    </cfRule>
    <cfRule type="cellIs" dxfId="64" priority="98" stopIfTrue="1" operator="equal">
      <formula>3</formula>
    </cfRule>
    <cfRule type="cellIs" dxfId="63" priority="99" stopIfTrue="1" operator="equal">
      <formula>2</formula>
    </cfRule>
    <cfRule type="cellIs" dxfId="62" priority="100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30"/>
  <sheetViews>
    <sheetView zoomScale="70" zoomScaleNormal="70" workbookViewId="0">
      <selection activeCell="AD5" sqref="AD5:AF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3" width="6.28515625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15.85546875" customWidth="1"/>
    <col min="36" max="36" width="23.140625" customWidth="1"/>
  </cols>
  <sheetData>
    <row r="4" spans="1:38" ht="15.75" thickBot="1" x14ac:dyDescent="0.3"/>
    <row r="5" spans="1:38" ht="60.75" customHeight="1" thickBot="1" x14ac:dyDescent="0.3">
      <c r="A5" s="1"/>
      <c r="B5" s="4" t="s">
        <v>4</v>
      </c>
      <c r="C5" s="245" t="s">
        <v>66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144</v>
      </c>
      <c r="S5" s="246"/>
      <c r="T5" s="248"/>
      <c r="U5" s="245" t="s">
        <v>145</v>
      </c>
      <c r="V5" s="246"/>
      <c r="W5" s="248"/>
      <c r="X5" s="245" t="s">
        <v>65</v>
      </c>
      <c r="Y5" s="246"/>
      <c r="Z5" s="247"/>
      <c r="AA5" s="245" t="s">
        <v>71</v>
      </c>
      <c r="AB5" s="246"/>
      <c r="AC5" s="247"/>
      <c r="AD5" s="308" t="s">
        <v>136</v>
      </c>
      <c r="AE5" s="309"/>
      <c r="AF5" s="304"/>
    </row>
    <row r="6" spans="1:38" ht="15.75" thickBot="1" x14ac:dyDescent="0.3">
      <c r="A6" s="1"/>
      <c r="B6" s="6" t="s">
        <v>1</v>
      </c>
      <c r="C6" s="255">
        <v>97</v>
      </c>
      <c r="D6" s="256"/>
      <c r="E6" s="248"/>
      <c r="F6" s="261">
        <v>153</v>
      </c>
      <c r="G6" s="262"/>
      <c r="H6" s="260"/>
      <c r="I6" s="255">
        <v>182</v>
      </c>
      <c r="J6" s="256"/>
      <c r="K6" s="257"/>
      <c r="L6" s="255">
        <v>112</v>
      </c>
      <c r="M6" s="256"/>
      <c r="N6" s="257"/>
      <c r="O6" s="255">
        <v>231</v>
      </c>
      <c r="P6" s="256"/>
      <c r="Q6" s="248"/>
      <c r="R6" s="255">
        <v>92</v>
      </c>
      <c r="S6" s="256"/>
      <c r="T6" s="248"/>
      <c r="U6" s="255">
        <v>120</v>
      </c>
      <c r="V6" s="256"/>
      <c r="W6" s="248"/>
      <c r="X6" s="255">
        <v>51</v>
      </c>
      <c r="Y6" s="256"/>
      <c r="Z6" s="257"/>
      <c r="AA6" s="255">
        <v>6</v>
      </c>
      <c r="AB6" s="256"/>
      <c r="AC6" s="248"/>
      <c r="AD6" s="302">
        <v>1</v>
      </c>
      <c r="AE6" s="303"/>
      <c r="AF6" s="304"/>
    </row>
    <row r="7" spans="1:38" ht="15.75" thickBot="1" x14ac:dyDescent="0.3">
      <c r="A7" s="1"/>
      <c r="B7" s="6" t="s">
        <v>5</v>
      </c>
      <c r="C7" s="263">
        <v>6</v>
      </c>
      <c r="D7" s="264"/>
      <c r="E7" s="265"/>
      <c r="F7" s="270">
        <v>6</v>
      </c>
      <c r="G7" s="271"/>
      <c r="H7" s="272"/>
      <c r="I7" s="263">
        <v>7</v>
      </c>
      <c r="J7" s="264"/>
      <c r="K7" s="269"/>
      <c r="L7" s="263">
        <v>5</v>
      </c>
      <c r="M7" s="264"/>
      <c r="N7" s="269"/>
      <c r="O7" s="263">
        <v>7</v>
      </c>
      <c r="P7" s="264"/>
      <c r="Q7" s="265"/>
      <c r="R7" s="263">
        <v>5</v>
      </c>
      <c r="S7" s="264"/>
      <c r="T7" s="265"/>
      <c r="U7" s="263">
        <v>6</v>
      </c>
      <c r="V7" s="264"/>
      <c r="W7" s="265"/>
      <c r="X7" s="263">
        <v>4</v>
      </c>
      <c r="Y7" s="264"/>
      <c r="Z7" s="269"/>
      <c r="AA7" s="263">
        <v>1</v>
      </c>
      <c r="AB7" s="264"/>
      <c r="AC7" s="265"/>
      <c r="AD7" s="305">
        <v>1</v>
      </c>
      <c r="AE7" s="306"/>
      <c r="AF7" s="307"/>
    </row>
    <row r="8" spans="1:38" ht="15.75" thickBot="1" x14ac:dyDescent="0.3">
      <c r="A8" s="1"/>
      <c r="B8" s="6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1.8</v>
      </c>
      <c r="V8" s="262"/>
      <c r="W8" s="260"/>
      <c r="X8" s="261">
        <v>1.6</v>
      </c>
      <c r="Y8" s="262"/>
      <c r="Z8" s="285"/>
      <c r="AA8" s="261">
        <v>1.4</v>
      </c>
      <c r="AB8" s="262"/>
      <c r="AC8" s="260"/>
      <c r="AD8" s="302">
        <v>1.2</v>
      </c>
      <c r="AE8" s="303"/>
      <c r="AF8" s="304"/>
    </row>
    <row r="9" spans="1:38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0" t="s">
        <v>8</v>
      </c>
      <c r="AI9" s="290"/>
      <c r="AJ9" s="290"/>
      <c r="AK9" s="127" t="s">
        <v>9</v>
      </c>
    </row>
    <row r="10" spans="1:38" s="34" customFormat="1" ht="15.75" thickBot="1" x14ac:dyDescent="0.3">
      <c r="A10" s="128">
        <f t="shared" ref="A10:A20" si="0">A9+1</f>
        <v>1</v>
      </c>
      <c r="B10" s="31" t="s">
        <v>15</v>
      </c>
      <c r="C10" s="12">
        <v>33</v>
      </c>
      <c r="D10" s="171">
        <f t="shared" ref="D10:D20" ca="1" si="1">IF(C10&gt;0,(INDIRECT(ADDRESS(C10,$C$7,,,"ТаблицаСоответствия"))+E10)*$C$8,)</f>
        <v>90</v>
      </c>
      <c r="E10" s="9"/>
      <c r="F10" s="12">
        <v>24</v>
      </c>
      <c r="G10" s="171">
        <f t="shared" ref="G10:G20" ca="1" si="2">IF(F10&gt;0,(INDIRECT(ADDRESS(F10,$F$7,,,"ТаблицаСоответствия"))+H10)*$F$8,)</f>
        <v>111.60000000000001</v>
      </c>
      <c r="H10" s="9"/>
      <c r="I10" s="12">
        <v>29</v>
      </c>
      <c r="J10" s="171">
        <f t="shared" ref="J10:J20" ca="1" si="3">IF(I10&gt;0,(INDIRECT(ADDRESS(I10,$I$7,,,"ТаблицаСоответствия"))+K10)*$I$8,0)</f>
        <v>140.4</v>
      </c>
      <c r="K10" s="9"/>
      <c r="L10" s="12">
        <v>29</v>
      </c>
      <c r="M10" s="9">
        <f t="shared" ref="M10:M20" ca="1" si="4">IF(L10&gt;0,ROUND((INDIRECT(ADDRESS(L10,$L$7,,,"ТаблицаСоответствия"))+N10)*$L$8,0),)</f>
        <v>54</v>
      </c>
      <c r="N10" s="9"/>
      <c r="O10" s="12">
        <v>42</v>
      </c>
      <c r="P10" s="171">
        <f t="shared" ref="P10:P20" ca="1" si="5">IF(O10&gt;0,(INDIRECT(ADDRESS(O10,$O$7,,,"ТаблицаСоответствия"))+Q10)*$O$8,0)</f>
        <v>118.8</v>
      </c>
      <c r="Q10" s="9"/>
      <c r="R10" s="12">
        <v>26</v>
      </c>
      <c r="S10" s="171">
        <f t="shared" ref="S10:S20" ca="1" si="6">IF(R10&gt;0,(INDIRECT(ADDRESS(R10,$R$7,,,"ТаблицаСоответствия"))+T10)*$R$8,0)</f>
        <v>61.2</v>
      </c>
      <c r="T10" s="9"/>
      <c r="U10" s="12"/>
      <c r="V10" s="171">
        <f ca="1">IF(U10&gt;0,(INDIRECT(ADDRESS(U10,$U$7,,,"ТаблицаСоответствия"))+W10)*$U$8,0)</f>
        <v>0</v>
      </c>
      <c r="W10" s="9"/>
      <c r="X10" s="12">
        <v>3</v>
      </c>
      <c r="Y10" s="171">
        <f t="shared" ref="Y10:Y20" ca="1" si="7">IF(X10&gt;0,(INDIRECT(ADDRESS(X10,$X$7,,,"ТаблицаСоответствия"))+Z10)*$X$8,0)</f>
        <v>118.4</v>
      </c>
      <c r="Z10" s="9"/>
      <c r="AA10" s="12">
        <v>1</v>
      </c>
      <c r="AB10" s="171">
        <f t="shared" ref="AB10:AB20" ca="1" si="8">IF(AA10&gt;0,(INDIRECT(ADDRESS(AA10,$AA$7,,,"ТаблицаСоответствия"))+AC10)*$AA$8,0)</f>
        <v>16.799999999999997</v>
      </c>
      <c r="AC10" s="9"/>
      <c r="AD10" s="12"/>
      <c r="AE10" s="171">
        <f t="shared" ref="AE10:AE20" ca="1" si="9">IF(AD10&gt;0,(INDIRECT(ADDRESS(AD10,$AA$7,,,"ТаблицаСоответствия"))+AF10)*$AA$8,0)</f>
        <v>0</v>
      </c>
      <c r="AF10" s="9"/>
      <c r="AG10" s="135">
        <f ca="1">SUM(D10,G10,J10,P10,M10,V10,S10,Y10,AB10,AE10)</f>
        <v>711.19999999999993</v>
      </c>
      <c r="AH10" s="175" t="str">
        <f t="shared" ref="AH10:AH20" si="10">B10</f>
        <v>Сидоров Илья - Новикова Ольга</v>
      </c>
      <c r="AI10" s="175"/>
      <c r="AJ10" s="175"/>
      <c r="AK10" s="33">
        <f t="shared" ref="AK10:AK20" ca="1" si="11">IF(AG10&gt;0,RANK(AG10,$AG$10:$AG$28),0)</f>
        <v>1</v>
      </c>
    </row>
    <row r="11" spans="1:38" ht="15.75" thickBot="1" x14ac:dyDescent="0.3">
      <c r="A11" s="128">
        <f t="shared" si="0"/>
        <v>2</v>
      </c>
      <c r="B11" s="31" t="s">
        <v>81</v>
      </c>
      <c r="C11" s="12">
        <v>60</v>
      </c>
      <c r="D11" s="171">
        <f t="shared" ca="1" si="1"/>
        <v>54</v>
      </c>
      <c r="E11" s="9"/>
      <c r="F11" s="12">
        <v>60</v>
      </c>
      <c r="G11" s="171">
        <f t="shared" ca="1" si="2"/>
        <v>54</v>
      </c>
      <c r="H11" s="9"/>
      <c r="I11" s="12">
        <v>58</v>
      </c>
      <c r="J11" s="171">
        <f t="shared" ca="1" si="3"/>
        <v>97.2</v>
      </c>
      <c r="K11" s="9"/>
      <c r="L11" s="12">
        <v>34</v>
      </c>
      <c r="M11" s="9">
        <f t="shared" ca="1" si="4"/>
        <v>47</v>
      </c>
      <c r="N11" s="9"/>
      <c r="O11" s="12">
        <v>67</v>
      </c>
      <c r="P11" s="171">
        <f t="shared" ca="1" si="5"/>
        <v>90</v>
      </c>
      <c r="Q11" s="9"/>
      <c r="R11" s="12"/>
      <c r="S11" s="171">
        <f t="shared" ca="1" si="6"/>
        <v>0</v>
      </c>
      <c r="T11" s="9"/>
      <c r="U11" s="12">
        <v>31</v>
      </c>
      <c r="V11" s="171">
        <f t="shared" ref="V11:V20" ca="1" si="12">IF(U11&gt;0,(INDIRECT(ADDRESS(U11,$U$7,,,"ТаблицаСоответствия"))+W11)*$U$8,0)</f>
        <v>97.2</v>
      </c>
      <c r="W11" s="9"/>
      <c r="X11" s="12">
        <v>13</v>
      </c>
      <c r="Y11" s="171">
        <f t="shared" ca="1" si="7"/>
        <v>54.400000000000006</v>
      </c>
      <c r="Z11" s="9"/>
      <c r="AA11" s="12">
        <v>3</v>
      </c>
      <c r="AB11" s="171">
        <f t="shared" ca="1" si="8"/>
        <v>11.2</v>
      </c>
      <c r="AC11" s="9"/>
      <c r="AD11" s="12"/>
      <c r="AE11" s="171">
        <f t="shared" ca="1" si="9"/>
        <v>0</v>
      </c>
      <c r="AF11" s="9"/>
      <c r="AG11" s="135">
        <f t="shared" ref="AG11:AG20" ca="1" si="13">SUM(D11,G11,J11,P11,M11,V11,S11,Y11,AB11,AE11)</f>
        <v>504.99999999999994</v>
      </c>
      <c r="AH11" s="175" t="str">
        <f t="shared" si="10"/>
        <v>Карпов Илья - Вдовицкая Кира</v>
      </c>
      <c r="AI11" s="175"/>
      <c r="AJ11" s="175"/>
      <c r="AK11" s="33">
        <f t="shared" ca="1" si="11"/>
        <v>2</v>
      </c>
    </row>
    <row r="12" spans="1:38" ht="15.75" thickBot="1" x14ac:dyDescent="0.3">
      <c r="A12" s="128">
        <f t="shared" si="0"/>
        <v>3</v>
      </c>
      <c r="B12" s="31" t="s">
        <v>49</v>
      </c>
      <c r="C12" s="12">
        <v>66</v>
      </c>
      <c r="D12" s="171">
        <f t="shared" ca="1" si="1"/>
        <v>46.800000000000004</v>
      </c>
      <c r="E12" s="32"/>
      <c r="F12" s="12"/>
      <c r="G12" s="171">
        <f t="shared" ca="1" si="2"/>
        <v>0</v>
      </c>
      <c r="H12" s="32"/>
      <c r="I12" s="12"/>
      <c r="J12" s="171">
        <f t="shared" ca="1" si="3"/>
        <v>0</v>
      </c>
      <c r="K12" s="32"/>
      <c r="L12" s="12"/>
      <c r="M12" s="9">
        <f t="shared" ca="1" si="4"/>
        <v>0</v>
      </c>
      <c r="N12" s="9"/>
      <c r="O12" s="12"/>
      <c r="P12" s="171">
        <f t="shared" ca="1" si="5"/>
        <v>0</v>
      </c>
      <c r="Q12" s="9"/>
      <c r="R12" s="12"/>
      <c r="S12" s="171">
        <f t="shared" ca="1" si="6"/>
        <v>0</v>
      </c>
      <c r="T12" s="9"/>
      <c r="U12" s="12"/>
      <c r="V12" s="171">
        <f t="shared" ca="1" si="12"/>
        <v>0</v>
      </c>
      <c r="W12" s="9"/>
      <c r="X12" s="12">
        <v>7</v>
      </c>
      <c r="Y12" s="171">
        <f t="shared" ca="1" si="7"/>
        <v>92.800000000000011</v>
      </c>
      <c r="Z12" s="9"/>
      <c r="AA12" s="12">
        <v>2</v>
      </c>
      <c r="AB12" s="171">
        <f t="shared" ca="1" si="8"/>
        <v>14</v>
      </c>
      <c r="AC12" s="9"/>
      <c r="AD12" s="12"/>
      <c r="AE12" s="171">
        <f t="shared" ca="1" si="9"/>
        <v>0</v>
      </c>
      <c r="AF12" s="9"/>
      <c r="AG12" s="135">
        <f t="shared" ca="1" si="13"/>
        <v>153.60000000000002</v>
      </c>
      <c r="AH12" s="175" t="str">
        <f t="shared" si="10"/>
        <v>Новицкий Леонид - Захарченко Дарья</v>
      </c>
      <c r="AI12" s="175"/>
      <c r="AJ12" s="175"/>
      <c r="AK12" s="33">
        <f t="shared" ca="1" si="11"/>
        <v>3</v>
      </c>
    </row>
    <row r="13" spans="1:38" ht="15.75" thickBot="1" x14ac:dyDescent="0.3">
      <c r="A13" s="128">
        <f t="shared" si="0"/>
        <v>4</v>
      </c>
      <c r="B13" s="223" t="s">
        <v>47</v>
      </c>
      <c r="C13" s="12"/>
      <c r="D13" s="171">
        <f t="shared" ca="1" si="1"/>
        <v>0</v>
      </c>
      <c r="E13" s="9"/>
      <c r="F13" s="12"/>
      <c r="G13" s="171">
        <f t="shared" ca="1" si="2"/>
        <v>0</v>
      </c>
      <c r="H13" s="9"/>
      <c r="I13" s="12"/>
      <c r="J13" s="171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1">
        <f t="shared" ca="1" si="5"/>
        <v>0</v>
      </c>
      <c r="Q13" s="9"/>
      <c r="R13" s="12"/>
      <c r="S13" s="171">
        <f t="shared" ca="1" si="6"/>
        <v>0</v>
      </c>
      <c r="T13" s="9"/>
      <c r="U13" s="12"/>
      <c r="V13" s="171">
        <f t="shared" ca="1" si="12"/>
        <v>0</v>
      </c>
      <c r="W13" s="9"/>
      <c r="X13" s="12">
        <v>30</v>
      </c>
      <c r="Y13" s="171">
        <f t="shared" ca="1" si="7"/>
        <v>16</v>
      </c>
      <c r="Z13" s="9"/>
      <c r="AA13" s="12">
        <v>4</v>
      </c>
      <c r="AB13" s="171">
        <f t="shared" ca="1" si="8"/>
        <v>8.3999999999999986</v>
      </c>
      <c r="AC13" s="9"/>
      <c r="AD13" s="12"/>
      <c r="AE13" s="171">
        <f t="shared" ca="1" si="9"/>
        <v>0</v>
      </c>
      <c r="AF13" s="9"/>
      <c r="AG13" s="135">
        <f t="shared" ca="1" si="13"/>
        <v>24.4</v>
      </c>
      <c r="AH13" s="175" t="str">
        <f t="shared" si="10"/>
        <v>Ефремов Игорь - Требушенко Елизавета</v>
      </c>
      <c r="AI13" s="175"/>
      <c r="AJ13" s="175"/>
      <c r="AK13" s="33">
        <f t="shared" ca="1" si="11"/>
        <v>4</v>
      </c>
    </row>
    <row r="14" spans="1:38" ht="15.75" thickBot="1" x14ac:dyDescent="0.3">
      <c r="A14" s="128">
        <f t="shared" si="0"/>
        <v>5</v>
      </c>
      <c r="B14" s="125" t="s">
        <v>80</v>
      </c>
      <c r="C14" s="12"/>
      <c r="D14" s="171">
        <f t="shared" ca="1" si="1"/>
        <v>0</v>
      </c>
      <c r="E14" s="32"/>
      <c r="F14" s="12"/>
      <c r="G14" s="171">
        <f t="shared" ca="1" si="2"/>
        <v>0</v>
      </c>
      <c r="H14" s="32"/>
      <c r="I14" s="12"/>
      <c r="J14" s="171">
        <f t="shared" ca="1" si="3"/>
        <v>0</v>
      </c>
      <c r="K14" s="32"/>
      <c r="L14" s="12"/>
      <c r="M14" s="9">
        <f t="shared" ca="1" si="4"/>
        <v>0</v>
      </c>
      <c r="N14" s="9"/>
      <c r="O14" s="12"/>
      <c r="P14" s="171">
        <f t="shared" ca="1" si="5"/>
        <v>0</v>
      </c>
      <c r="Q14" s="9"/>
      <c r="R14" s="12"/>
      <c r="S14" s="171">
        <f t="shared" ca="1" si="6"/>
        <v>0</v>
      </c>
      <c r="T14" s="9"/>
      <c r="U14" s="12"/>
      <c r="V14" s="171">
        <f t="shared" ca="1" si="12"/>
        <v>0</v>
      </c>
      <c r="W14" s="9"/>
      <c r="X14" s="12"/>
      <c r="Y14" s="171">
        <f t="shared" ca="1" si="7"/>
        <v>0</v>
      </c>
      <c r="Z14" s="9"/>
      <c r="AA14" s="12">
        <v>5</v>
      </c>
      <c r="AB14" s="171">
        <f t="shared" ca="1" si="8"/>
        <v>5.6</v>
      </c>
      <c r="AC14" s="9"/>
      <c r="AD14" s="12"/>
      <c r="AE14" s="171">
        <f t="shared" ca="1" si="9"/>
        <v>0</v>
      </c>
      <c r="AF14" s="9"/>
      <c r="AG14" s="135">
        <f t="shared" ca="1" si="13"/>
        <v>5.6</v>
      </c>
      <c r="AH14" s="175" t="str">
        <f t="shared" si="10"/>
        <v>Гуменюк Марк - Бахышова Арина</v>
      </c>
      <c r="AI14" s="175"/>
      <c r="AJ14" s="175"/>
      <c r="AK14" s="33">
        <f t="shared" ca="1" si="11"/>
        <v>5</v>
      </c>
    </row>
    <row r="15" spans="1:38" ht="15.75" thickBot="1" x14ac:dyDescent="0.3">
      <c r="A15" s="129">
        <f t="shared" si="0"/>
        <v>6</v>
      </c>
      <c r="B15" s="224" t="s">
        <v>85</v>
      </c>
      <c r="C15" s="12"/>
      <c r="D15" s="171">
        <f t="shared" ca="1" si="1"/>
        <v>0</v>
      </c>
      <c r="E15" s="32"/>
      <c r="F15" s="12"/>
      <c r="G15" s="171">
        <f t="shared" ca="1" si="2"/>
        <v>0</v>
      </c>
      <c r="H15" s="32"/>
      <c r="I15" s="12"/>
      <c r="J15" s="171">
        <f t="shared" ca="1" si="3"/>
        <v>0</v>
      </c>
      <c r="K15" s="32"/>
      <c r="L15" s="12"/>
      <c r="M15" s="9">
        <f t="shared" ca="1" si="4"/>
        <v>0</v>
      </c>
      <c r="N15" s="9"/>
      <c r="O15" s="12"/>
      <c r="P15" s="171">
        <f t="shared" ca="1" si="5"/>
        <v>0</v>
      </c>
      <c r="Q15" s="9"/>
      <c r="R15" s="12"/>
      <c r="S15" s="171">
        <f t="shared" ca="1" si="6"/>
        <v>0</v>
      </c>
      <c r="T15" s="9"/>
      <c r="U15" s="12"/>
      <c r="V15" s="171">
        <f t="shared" ca="1" si="12"/>
        <v>0</v>
      </c>
      <c r="W15" s="9"/>
      <c r="X15" s="12"/>
      <c r="Y15" s="171">
        <f t="shared" ca="1" si="7"/>
        <v>0</v>
      </c>
      <c r="Z15" s="9"/>
      <c r="AA15" s="12">
        <v>6</v>
      </c>
      <c r="AB15" s="171">
        <f t="shared" ca="1" si="8"/>
        <v>2.8</v>
      </c>
      <c r="AC15" s="9"/>
      <c r="AD15" s="12"/>
      <c r="AE15" s="171">
        <f t="shared" ca="1" si="9"/>
        <v>0</v>
      </c>
      <c r="AF15" s="9"/>
      <c r="AG15" s="135">
        <f t="shared" ca="1" si="13"/>
        <v>2.8</v>
      </c>
      <c r="AH15" s="175" t="str">
        <f t="shared" si="10"/>
        <v>Сивирин Давид - Гладун Вера</v>
      </c>
      <c r="AI15" s="175"/>
      <c r="AJ15" s="175"/>
      <c r="AK15" s="33">
        <f t="shared" ca="1" si="11"/>
        <v>6</v>
      </c>
    </row>
    <row r="16" spans="1:38" ht="15.75" thickBot="1" x14ac:dyDescent="0.3">
      <c r="A16" s="129">
        <f t="shared" si="0"/>
        <v>7</v>
      </c>
      <c r="B16" s="3" t="s">
        <v>19</v>
      </c>
      <c r="C16" s="12"/>
      <c r="D16" s="171">
        <f t="shared" ca="1" si="1"/>
        <v>0</v>
      </c>
      <c r="E16" s="32"/>
      <c r="F16" s="12"/>
      <c r="G16" s="171">
        <f t="shared" ca="1" si="2"/>
        <v>0</v>
      </c>
      <c r="H16" s="32"/>
      <c r="I16" s="12"/>
      <c r="J16" s="171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1">
        <f t="shared" ca="1" si="5"/>
        <v>0</v>
      </c>
      <c r="Q16" s="9"/>
      <c r="R16" s="12"/>
      <c r="S16" s="171">
        <f t="shared" ca="1" si="6"/>
        <v>0</v>
      </c>
      <c r="T16" s="9"/>
      <c r="U16" s="12"/>
      <c r="V16" s="171">
        <f t="shared" ca="1" si="12"/>
        <v>0</v>
      </c>
      <c r="W16" s="9"/>
      <c r="X16" s="12"/>
      <c r="Y16" s="171">
        <f t="shared" ca="1" si="7"/>
        <v>0</v>
      </c>
      <c r="Z16" s="9"/>
      <c r="AA16" s="12"/>
      <c r="AB16" s="171">
        <f t="shared" ca="1" si="8"/>
        <v>0</v>
      </c>
      <c r="AC16" s="9"/>
      <c r="AD16" s="12"/>
      <c r="AE16" s="171">
        <f t="shared" ca="1" si="9"/>
        <v>0</v>
      </c>
      <c r="AF16" s="9"/>
      <c r="AG16" s="135">
        <f t="shared" ca="1" si="13"/>
        <v>0</v>
      </c>
      <c r="AH16" s="175" t="str">
        <f t="shared" si="10"/>
        <v>Зелов Денис - Лупырь Мария</v>
      </c>
      <c r="AI16" s="175"/>
      <c r="AJ16" s="175"/>
      <c r="AK16" s="33">
        <f t="shared" ca="1" si="11"/>
        <v>0</v>
      </c>
      <c r="AL16" s="90"/>
    </row>
    <row r="17" spans="1:38" ht="15.75" thickBot="1" x14ac:dyDescent="0.3">
      <c r="A17" s="129">
        <f t="shared" si="0"/>
        <v>8</v>
      </c>
      <c r="B17" s="144" t="s">
        <v>25</v>
      </c>
      <c r="C17" s="12"/>
      <c r="D17" s="171">
        <f t="shared" ca="1" si="1"/>
        <v>0</v>
      </c>
      <c r="E17" s="9"/>
      <c r="F17" s="12"/>
      <c r="G17" s="171">
        <f t="shared" ca="1" si="2"/>
        <v>0</v>
      </c>
      <c r="H17" s="9"/>
      <c r="I17" s="12"/>
      <c r="J17" s="171">
        <f t="shared" ca="1" si="3"/>
        <v>0</v>
      </c>
      <c r="K17" s="9"/>
      <c r="L17" s="12"/>
      <c r="M17" s="9">
        <f t="shared" ca="1" si="4"/>
        <v>0</v>
      </c>
      <c r="N17" s="9"/>
      <c r="O17" s="12"/>
      <c r="P17" s="171">
        <f t="shared" ca="1" si="5"/>
        <v>0</v>
      </c>
      <c r="Q17" s="9"/>
      <c r="R17" s="12"/>
      <c r="S17" s="171">
        <f t="shared" ca="1" si="6"/>
        <v>0</v>
      </c>
      <c r="T17" s="9"/>
      <c r="U17" s="12"/>
      <c r="V17" s="171">
        <f t="shared" ca="1" si="12"/>
        <v>0</v>
      </c>
      <c r="W17" s="9"/>
      <c r="X17" s="12"/>
      <c r="Y17" s="171">
        <f t="shared" ca="1" si="7"/>
        <v>0</v>
      </c>
      <c r="Z17" s="9"/>
      <c r="AA17" s="12"/>
      <c r="AB17" s="171">
        <f t="shared" ca="1" si="8"/>
        <v>0</v>
      </c>
      <c r="AC17" s="9"/>
      <c r="AD17" s="12"/>
      <c r="AE17" s="171">
        <f t="shared" ca="1" si="9"/>
        <v>0</v>
      </c>
      <c r="AF17" s="9"/>
      <c r="AG17" s="135">
        <f t="shared" ca="1" si="13"/>
        <v>0</v>
      </c>
      <c r="AH17" s="175" t="str">
        <f t="shared" si="10"/>
        <v>Рудевский Степан - Погодина Александра</v>
      </c>
      <c r="AI17" s="175"/>
      <c r="AJ17" s="175"/>
      <c r="AK17" s="33">
        <f t="shared" ca="1" si="11"/>
        <v>0</v>
      </c>
      <c r="AL17" s="90"/>
    </row>
    <row r="18" spans="1:38" ht="15.75" thickBot="1" x14ac:dyDescent="0.3">
      <c r="A18" s="129">
        <f t="shared" si="0"/>
        <v>9</v>
      </c>
      <c r="B18" s="31" t="s">
        <v>79</v>
      </c>
      <c r="C18" s="12"/>
      <c r="D18" s="171">
        <f t="shared" ca="1" si="1"/>
        <v>0</v>
      </c>
      <c r="E18" s="9"/>
      <c r="F18" s="12"/>
      <c r="G18" s="171">
        <f t="shared" ca="1" si="2"/>
        <v>0</v>
      </c>
      <c r="H18" s="9"/>
      <c r="I18" s="12"/>
      <c r="J18" s="171">
        <f t="shared" ca="1" si="3"/>
        <v>0</v>
      </c>
      <c r="K18" s="32"/>
      <c r="L18" s="12"/>
      <c r="M18" s="9">
        <f t="shared" ca="1" si="4"/>
        <v>0</v>
      </c>
      <c r="N18" s="9"/>
      <c r="O18" s="12"/>
      <c r="P18" s="171">
        <f t="shared" ca="1" si="5"/>
        <v>0</v>
      </c>
      <c r="Q18" s="9"/>
      <c r="R18" s="12"/>
      <c r="S18" s="171">
        <f t="shared" ca="1" si="6"/>
        <v>0</v>
      </c>
      <c r="T18" s="9"/>
      <c r="U18" s="12"/>
      <c r="V18" s="171">
        <f t="shared" ca="1" si="12"/>
        <v>0</v>
      </c>
      <c r="W18" s="9"/>
      <c r="X18" s="12"/>
      <c r="Y18" s="171">
        <f t="shared" ca="1" si="7"/>
        <v>0</v>
      </c>
      <c r="Z18" s="9"/>
      <c r="AA18" s="12"/>
      <c r="AB18" s="171">
        <f t="shared" ca="1" si="8"/>
        <v>0</v>
      </c>
      <c r="AC18" s="9"/>
      <c r="AD18" s="12"/>
      <c r="AE18" s="171">
        <f t="shared" ca="1" si="9"/>
        <v>0</v>
      </c>
      <c r="AF18" s="9"/>
      <c r="AG18" s="135">
        <f t="shared" ca="1" si="13"/>
        <v>0</v>
      </c>
      <c r="AH18" s="175" t="str">
        <f t="shared" si="10"/>
        <v>Мильков Александ - Чуриканова Елизавета</v>
      </c>
      <c r="AI18" s="175"/>
      <c r="AJ18" s="175"/>
      <c r="AK18" s="33">
        <f t="shared" ca="1" si="11"/>
        <v>0</v>
      </c>
      <c r="AL18" s="90"/>
    </row>
    <row r="19" spans="1:38" ht="15.75" thickBot="1" x14ac:dyDescent="0.3">
      <c r="A19" s="129">
        <f t="shared" si="0"/>
        <v>10</v>
      </c>
      <c r="B19" s="3" t="s">
        <v>17</v>
      </c>
      <c r="C19" s="12"/>
      <c r="D19" s="171">
        <f t="shared" ca="1" si="1"/>
        <v>0</v>
      </c>
      <c r="E19" s="9"/>
      <c r="F19" s="12"/>
      <c r="G19" s="171">
        <f t="shared" ca="1" si="2"/>
        <v>0</v>
      </c>
      <c r="H19" s="9"/>
      <c r="I19" s="12"/>
      <c r="J19" s="171">
        <f t="shared" ca="1" si="3"/>
        <v>0</v>
      </c>
      <c r="K19" s="176"/>
      <c r="L19" s="12"/>
      <c r="M19" s="9">
        <f t="shared" ca="1" si="4"/>
        <v>0</v>
      </c>
      <c r="N19" s="9"/>
      <c r="O19" s="12"/>
      <c r="P19" s="171">
        <f t="shared" ca="1" si="5"/>
        <v>0</v>
      </c>
      <c r="Q19" s="9"/>
      <c r="R19" s="12"/>
      <c r="S19" s="171">
        <f t="shared" ca="1" si="6"/>
        <v>0</v>
      </c>
      <c r="T19" s="9"/>
      <c r="U19" s="12"/>
      <c r="V19" s="171">
        <f t="shared" ca="1" si="12"/>
        <v>0</v>
      </c>
      <c r="W19" s="9"/>
      <c r="X19" s="12"/>
      <c r="Y19" s="171">
        <f t="shared" ca="1" si="7"/>
        <v>0</v>
      </c>
      <c r="Z19" s="9"/>
      <c r="AA19" s="12"/>
      <c r="AB19" s="171">
        <f t="shared" ca="1" si="8"/>
        <v>0</v>
      </c>
      <c r="AC19" s="9"/>
      <c r="AD19" s="12"/>
      <c r="AE19" s="171">
        <f t="shared" ca="1" si="9"/>
        <v>0</v>
      </c>
      <c r="AF19" s="9"/>
      <c r="AG19" s="135">
        <f t="shared" ca="1" si="13"/>
        <v>0</v>
      </c>
      <c r="AH19" s="175" t="str">
        <f t="shared" si="10"/>
        <v>Королев Никита - Пискарёва Мария</v>
      </c>
      <c r="AI19" s="175"/>
      <c r="AJ19" s="175"/>
      <c r="AK19" s="33">
        <f t="shared" ca="1" si="11"/>
        <v>0</v>
      </c>
      <c r="AL19" s="90"/>
    </row>
    <row r="20" spans="1:38" x14ac:dyDescent="0.25">
      <c r="A20" s="129">
        <f t="shared" si="0"/>
        <v>11</v>
      </c>
      <c r="B20" s="196"/>
      <c r="C20" s="12"/>
      <c r="D20" s="171">
        <f t="shared" ca="1" si="1"/>
        <v>0</v>
      </c>
      <c r="E20" s="9"/>
      <c r="F20" s="12"/>
      <c r="G20" s="171">
        <f t="shared" ca="1" si="2"/>
        <v>0</v>
      </c>
      <c r="H20" s="9"/>
      <c r="I20" s="12"/>
      <c r="J20" s="171">
        <f t="shared" ca="1" si="3"/>
        <v>0</v>
      </c>
      <c r="K20" s="176"/>
      <c r="L20" s="12"/>
      <c r="M20" s="9">
        <f t="shared" ca="1" si="4"/>
        <v>0</v>
      </c>
      <c r="N20" s="9"/>
      <c r="O20" s="12"/>
      <c r="P20" s="171">
        <f t="shared" ca="1" si="5"/>
        <v>0</v>
      </c>
      <c r="Q20" s="9"/>
      <c r="R20" s="12"/>
      <c r="S20" s="171">
        <f t="shared" ca="1" si="6"/>
        <v>0</v>
      </c>
      <c r="T20" s="9"/>
      <c r="U20" s="12"/>
      <c r="V20" s="171">
        <f t="shared" ca="1" si="12"/>
        <v>0</v>
      </c>
      <c r="W20" s="9"/>
      <c r="X20" s="12"/>
      <c r="Y20" s="171">
        <f t="shared" ca="1" si="7"/>
        <v>0</v>
      </c>
      <c r="Z20" s="9"/>
      <c r="AA20" s="12"/>
      <c r="AB20" s="171">
        <f t="shared" ca="1" si="8"/>
        <v>0</v>
      </c>
      <c r="AC20" s="9"/>
      <c r="AD20" s="12"/>
      <c r="AE20" s="171">
        <f t="shared" ca="1" si="9"/>
        <v>0</v>
      </c>
      <c r="AF20" s="9"/>
      <c r="AG20" s="135">
        <f t="shared" ca="1" si="13"/>
        <v>0</v>
      </c>
      <c r="AH20" s="175">
        <f t="shared" si="10"/>
        <v>0</v>
      </c>
      <c r="AI20" s="175"/>
      <c r="AJ20" s="175"/>
      <c r="AK20" s="33">
        <f t="shared" ca="1" si="11"/>
        <v>0</v>
      </c>
      <c r="AL20" s="90"/>
    </row>
    <row r="21" spans="1:38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1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89"/>
      <c r="AI21" s="289"/>
      <c r="AJ21" s="289"/>
      <c r="AK21" s="89"/>
      <c r="AL21" s="90"/>
    </row>
    <row r="22" spans="1:38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1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89"/>
      <c r="AI22" s="289"/>
      <c r="AJ22" s="289"/>
      <c r="AK22" s="89"/>
      <c r="AL22" s="90"/>
    </row>
    <row r="23" spans="1:38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5"/>
      <c r="AH23" s="289"/>
      <c r="AI23" s="289"/>
      <c r="AJ23" s="289"/>
      <c r="AK23" s="89"/>
      <c r="AL23" s="90"/>
    </row>
    <row r="24" spans="1:38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5"/>
      <c r="AH24" s="289"/>
      <c r="AI24" s="289"/>
      <c r="AJ24" s="289"/>
      <c r="AK24" s="89"/>
      <c r="AL24" s="90"/>
    </row>
    <row r="25" spans="1:38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5"/>
      <c r="AH25" s="289"/>
      <c r="AI25" s="289"/>
      <c r="AJ25" s="289"/>
      <c r="AK25" s="89"/>
      <c r="AL25" s="90"/>
    </row>
    <row r="26" spans="1:38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5"/>
      <c r="AH26" s="289"/>
      <c r="AI26" s="289"/>
      <c r="AJ26" s="289"/>
      <c r="AK26" s="89"/>
      <c r="AL26" s="90"/>
    </row>
    <row r="27" spans="1:38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5"/>
      <c r="AH27" s="289"/>
      <c r="AI27" s="289"/>
      <c r="AJ27" s="289"/>
      <c r="AK27" s="89"/>
      <c r="AL27" s="90"/>
    </row>
    <row r="28" spans="1:38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5"/>
      <c r="AH28" s="289"/>
      <c r="AI28" s="289"/>
      <c r="AJ28" s="289"/>
      <c r="AK28" s="89"/>
      <c r="AL28" s="90"/>
    </row>
    <row r="29" spans="1:38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8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</sheetData>
  <sortState ref="B10:AG20">
    <sortCondition descending="1" ref="AG10"/>
  </sortState>
  <mergeCells count="49"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  <mergeCell ref="R5:T5"/>
    <mergeCell ref="R6:T6"/>
    <mergeCell ref="R7:T7"/>
    <mergeCell ref="R8:T8"/>
    <mergeCell ref="AA5:AC5"/>
    <mergeCell ref="X5:Z5"/>
    <mergeCell ref="X6:Z6"/>
    <mergeCell ref="X7:Z7"/>
    <mergeCell ref="X8:Z8"/>
    <mergeCell ref="AA6:AC6"/>
    <mergeCell ref="AA7:AC7"/>
    <mergeCell ref="AA8:AC8"/>
    <mergeCell ref="U5:W5"/>
    <mergeCell ref="U6:W6"/>
    <mergeCell ref="U7:W7"/>
    <mergeCell ref="U8:W8"/>
    <mergeCell ref="O8:Q8"/>
    <mergeCell ref="L5:N5"/>
    <mergeCell ref="L6:N6"/>
    <mergeCell ref="L7:N7"/>
    <mergeCell ref="L8:N8"/>
    <mergeCell ref="O5:Q5"/>
    <mergeCell ref="O6:Q6"/>
    <mergeCell ref="O7:Q7"/>
    <mergeCell ref="AH28:AJ28"/>
    <mergeCell ref="AH23:AJ23"/>
    <mergeCell ref="AH24:AJ24"/>
    <mergeCell ref="AH25:AJ25"/>
    <mergeCell ref="AH26:AJ26"/>
    <mergeCell ref="AH27:AJ27"/>
    <mergeCell ref="AH22:AJ22"/>
    <mergeCell ref="AH21:AJ21"/>
    <mergeCell ref="AH9:AJ9"/>
    <mergeCell ref="AD5:AF5"/>
    <mergeCell ref="AD6:AF6"/>
    <mergeCell ref="AD7:AF7"/>
    <mergeCell ref="AD8:AF8"/>
  </mergeCells>
  <conditionalFormatting sqref="AK10:AK19 AK21:AK28">
    <cfRule type="cellIs" dxfId="61" priority="58" stopIfTrue="1" operator="equal">
      <formula>3</formula>
    </cfRule>
    <cfRule type="cellIs" dxfId="60" priority="59" stopIfTrue="1" operator="equal">
      <formula>2</formula>
    </cfRule>
    <cfRule type="cellIs" dxfId="59" priority="60" stopIfTrue="1" operator="equal">
      <formula>1</formula>
    </cfRule>
  </conditionalFormatting>
  <conditionalFormatting sqref="AK20">
    <cfRule type="cellIs" dxfId="58" priority="4" stopIfTrue="1" operator="equal">
      <formula>3</formula>
    </cfRule>
    <cfRule type="cellIs" dxfId="57" priority="5" stopIfTrue="1" operator="equal">
      <formula>2</formula>
    </cfRule>
    <cfRule type="cellIs" dxfId="56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45" t="s">
        <v>66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70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/>
      <c r="AE5" s="246"/>
      <c r="AF5" s="248"/>
      <c r="AG5" s="245"/>
      <c r="AH5" s="246"/>
      <c r="AI5" s="248"/>
      <c r="AJ5" s="245"/>
      <c r="AK5" s="246"/>
      <c r="AL5" s="248"/>
      <c r="AM5" s="245"/>
      <c r="AN5" s="246"/>
      <c r="AO5" s="247"/>
      <c r="AP5" s="245"/>
      <c r="AQ5" s="246"/>
      <c r="AR5" s="247"/>
      <c r="AS5" s="245"/>
      <c r="AT5" s="246"/>
      <c r="AU5" s="247"/>
      <c r="AV5" s="258"/>
      <c r="AW5" s="259"/>
      <c r="AX5" s="260"/>
      <c r="AY5" s="245"/>
      <c r="AZ5" s="246"/>
      <c r="BA5" s="248"/>
      <c r="BB5" s="245"/>
      <c r="BC5" s="246"/>
      <c r="BD5" s="248"/>
      <c r="BE5" s="245"/>
      <c r="BF5" s="246"/>
      <c r="BG5" s="248"/>
      <c r="BH5" s="245"/>
      <c r="BI5" s="246"/>
      <c r="BJ5" s="248"/>
      <c r="BK5" s="245"/>
      <c r="BL5" s="246"/>
      <c r="BM5" s="248"/>
      <c r="BN5" s="245"/>
      <c r="BO5" s="246"/>
      <c r="BP5" s="248"/>
      <c r="BQ5" s="245"/>
      <c r="BR5" s="246"/>
      <c r="BS5" s="248"/>
      <c r="BT5" s="245"/>
      <c r="BU5" s="246"/>
      <c r="BV5" s="248"/>
      <c r="BW5" s="245"/>
      <c r="BX5" s="246"/>
      <c r="BY5" s="248"/>
      <c r="BZ5" s="245"/>
      <c r="CA5" s="246"/>
      <c r="CB5" s="247"/>
      <c r="CC5" s="245"/>
      <c r="CD5" s="246"/>
      <c r="CE5" s="248"/>
      <c r="CF5" s="245"/>
      <c r="CG5" s="246"/>
      <c r="CH5" s="248"/>
      <c r="CI5" s="245"/>
      <c r="CJ5" s="246"/>
      <c r="CK5" s="248"/>
      <c r="CL5" s="245"/>
      <c r="CM5" s="246"/>
      <c r="CN5" s="248"/>
      <c r="CO5" s="245"/>
      <c r="CP5" s="246"/>
      <c r="CQ5" s="248"/>
      <c r="CR5" s="245"/>
      <c r="CS5" s="246"/>
      <c r="CT5" s="248"/>
      <c r="CU5" s="245"/>
      <c r="CV5" s="246"/>
      <c r="CW5" s="247"/>
      <c r="CX5" s="245"/>
      <c r="CY5" s="246"/>
      <c r="CZ5" s="248"/>
      <c r="DA5" s="245"/>
      <c r="DB5" s="246"/>
      <c r="DC5" s="248"/>
      <c r="DD5" s="245"/>
      <c r="DE5" s="246"/>
      <c r="DF5" s="248"/>
      <c r="DG5" s="245"/>
      <c r="DH5" s="246"/>
      <c r="DI5" s="248"/>
      <c r="DJ5" s="245"/>
      <c r="DK5" s="246"/>
      <c r="DL5" s="247"/>
      <c r="DM5" s="245"/>
      <c r="DN5" s="246"/>
      <c r="DO5" s="248"/>
      <c r="DP5" s="245"/>
      <c r="DQ5" s="246"/>
      <c r="DR5" s="248"/>
      <c r="DS5" s="245"/>
      <c r="DT5" s="246"/>
      <c r="DU5" s="248"/>
      <c r="DV5" s="245"/>
      <c r="DW5" s="246"/>
      <c r="DX5" s="248"/>
      <c r="DY5" s="245"/>
      <c r="DZ5" s="246"/>
      <c r="EA5" s="248"/>
    </row>
    <row r="6" spans="1:136" ht="15.75" thickBot="1" x14ac:dyDescent="0.3">
      <c r="A6" s="58"/>
      <c r="B6" s="41" t="s">
        <v>1</v>
      </c>
      <c r="C6" s="255"/>
      <c r="D6" s="256"/>
      <c r="E6" s="248"/>
      <c r="F6" s="261"/>
      <c r="G6" s="262"/>
      <c r="H6" s="260"/>
      <c r="I6" s="255"/>
      <c r="J6" s="256"/>
      <c r="K6" s="257"/>
      <c r="L6" s="255"/>
      <c r="M6" s="256"/>
      <c r="N6" s="257"/>
      <c r="O6" s="255"/>
      <c r="P6" s="256"/>
      <c r="Q6" s="248"/>
      <c r="R6" s="255"/>
      <c r="S6" s="256"/>
      <c r="T6" s="248"/>
      <c r="U6" s="255">
        <v>31</v>
      </c>
      <c r="V6" s="256"/>
      <c r="W6" s="248"/>
      <c r="X6" s="255">
        <v>3</v>
      </c>
      <c r="Y6" s="256"/>
      <c r="Z6" s="248"/>
      <c r="AA6" s="255"/>
      <c r="AB6" s="256"/>
      <c r="AC6" s="248"/>
      <c r="AD6" s="255"/>
      <c r="AE6" s="256"/>
      <c r="AF6" s="248"/>
      <c r="AG6" s="255"/>
      <c r="AH6" s="256"/>
      <c r="AI6" s="248"/>
      <c r="AJ6" s="255"/>
      <c r="AK6" s="256"/>
      <c r="AL6" s="248"/>
      <c r="AM6" s="255"/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55"/>
      <c r="BC6" s="256"/>
      <c r="BD6" s="248"/>
      <c r="BE6" s="255"/>
      <c r="BF6" s="256"/>
      <c r="BG6" s="248"/>
      <c r="BH6" s="255"/>
      <c r="BI6" s="256"/>
      <c r="BJ6" s="248"/>
      <c r="BK6" s="255"/>
      <c r="BL6" s="256"/>
      <c r="BM6" s="248"/>
      <c r="BN6" s="255"/>
      <c r="BO6" s="256"/>
      <c r="BP6" s="248"/>
      <c r="BQ6" s="255"/>
      <c r="BR6" s="256"/>
      <c r="BS6" s="248"/>
      <c r="BT6" s="255"/>
      <c r="BU6" s="256"/>
      <c r="BV6" s="248"/>
      <c r="BW6" s="255"/>
      <c r="BX6" s="256"/>
      <c r="BY6" s="248"/>
      <c r="BZ6" s="255"/>
      <c r="CA6" s="256"/>
      <c r="CB6" s="257"/>
      <c r="CC6" s="255"/>
      <c r="CD6" s="256"/>
      <c r="CE6" s="248"/>
      <c r="CF6" s="255"/>
      <c r="CG6" s="256"/>
      <c r="CH6" s="248"/>
      <c r="CI6" s="255"/>
      <c r="CJ6" s="256"/>
      <c r="CK6" s="248"/>
      <c r="CL6" s="255"/>
      <c r="CM6" s="256"/>
      <c r="CN6" s="248"/>
      <c r="CO6" s="255"/>
      <c r="CP6" s="256"/>
      <c r="CQ6" s="248"/>
      <c r="CR6" s="255"/>
      <c r="CS6" s="256"/>
      <c r="CT6" s="248"/>
      <c r="CU6" s="255"/>
      <c r="CV6" s="256"/>
      <c r="CW6" s="257"/>
      <c r="CX6" s="255"/>
      <c r="CY6" s="256"/>
      <c r="CZ6" s="248"/>
      <c r="DA6" s="255"/>
      <c r="DB6" s="256"/>
      <c r="DC6" s="248"/>
      <c r="DD6" s="255"/>
      <c r="DE6" s="256"/>
      <c r="DF6" s="248"/>
      <c r="DG6" s="255"/>
      <c r="DH6" s="256"/>
      <c r="DI6" s="248"/>
      <c r="DJ6" s="255"/>
      <c r="DK6" s="256"/>
      <c r="DL6" s="248"/>
      <c r="DM6" s="255"/>
      <c r="DN6" s="256"/>
      <c r="DO6" s="248"/>
      <c r="DP6" s="255"/>
      <c r="DQ6" s="256"/>
      <c r="DR6" s="248"/>
      <c r="DS6" s="255"/>
      <c r="DT6" s="256"/>
      <c r="DU6" s="248"/>
      <c r="DV6" s="255"/>
      <c r="DW6" s="256"/>
      <c r="DX6" s="248"/>
      <c r="DY6" s="255"/>
      <c r="DZ6" s="256"/>
      <c r="EA6" s="248"/>
    </row>
    <row r="7" spans="1:136" ht="15.75" thickBot="1" x14ac:dyDescent="0.3">
      <c r="A7" s="58"/>
      <c r="B7" s="41" t="s">
        <v>5</v>
      </c>
      <c r="C7" s="263"/>
      <c r="D7" s="264"/>
      <c r="E7" s="265"/>
      <c r="F7" s="270"/>
      <c r="G7" s="271"/>
      <c r="H7" s="272"/>
      <c r="I7" s="263"/>
      <c r="J7" s="264"/>
      <c r="K7" s="269"/>
      <c r="L7" s="263"/>
      <c r="M7" s="264"/>
      <c r="N7" s="269"/>
      <c r="O7" s="263"/>
      <c r="P7" s="264"/>
      <c r="Q7" s="265"/>
      <c r="R7" s="263"/>
      <c r="S7" s="264"/>
      <c r="T7" s="265"/>
      <c r="U7" s="263">
        <v>4</v>
      </c>
      <c r="V7" s="264"/>
      <c r="W7" s="265"/>
      <c r="X7" s="263">
        <v>1</v>
      </c>
      <c r="Y7" s="264"/>
      <c r="Z7" s="265"/>
      <c r="AA7" s="263"/>
      <c r="AB7" s="264"/>
      <c r="AC7" s="265"/>
      <c r="AD7" s="263"/>
      <c r="AE7" s="264"/>
      <c r="AF7" s="265"/>
      <c r="AG7" s="263"/>
      <c r="AH7" s="264"/>
      <c r="AI7" s="265"/>
      <c r="AJ7" s="263"/>
      <c r="AK7" s="264"/>
      <c r="AL7" s="265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63"/>
      <c r="BC7" s="264"/>
      <c r="BD7" s="265"/>
      <c r="BE7" s="263"/>
      <c r="BF7" s="264"/>
      <c r="BG7" s="265"/>
      <c r="BH7" s="263"/>
      <c r="BI7" s="264"/>
      <c r="BJ7" s="265"/>
      <c r="BK7" s="263"/>
      <c r="BL7" s="264"/>
      <c r="BM7" s="265"/>
      <c r="BN7" s="263"/>
      <c r="BO7" s="264"/>
      <c r="BP7" s="265"/>
      <c r="BQ7" s="263"/>
      <c r="BR7" s="264"/>
      <c r="BS7" s="265"/>
      <c r="BT7" s="263"/>
      <c r="BU7" s="264"/>
      <c r="BV7" s="265"/>
      <c r="BW7" s="263"/>
      <c r="BX7" s="264"/>
      <c r="BY7" s="265"/>
      <c r="BZ7" s="263"/>
      <c r="CA7" s="264"/>
      <c r="CB7" s="269"/>
      <c r="CC7" s="263"/>
      <c r="CD7" s="264"/>
      <c r="CE7" s="265"/>
      <c r="CF7" s="263"/>
      <c r="CG7" s="264"/>
      <c r="CH7" s="265"/>
      <c r="CI7" s="263"/>
      <c r="CJ7" s="264"/>
      <c r="CK7" s="265"/>
      <c r="CL7" s="263"/>
      <c r="CM7" s="264"/>
      <c r="CN7" s="265"/>
      <c r="CO7" s="263"/>
      <c r="CP7" s="264"/>
      <c r="CQ7" s="265"/>
      <c r="CR7" s="263"/>
      <c r="CS7" s="264"/>
      <c r="CT7" s="265"/>
      <c r="CU7" s="263"/>
      <c r="CV7" s="264"/>
      <c r="CW7" s="269"/>
      <c r="CX7" s="263"/>
      <c r="CY7" s="264"/>
      <c r="CZ7" s="265"/>
      <c r="DA7" s="263"/>
      <c r="DB7" s="264"/>
      <c r="DC7" s="265"/>
      <c r="DD7" s="263"/>
      <c r="DE7" s="264"/>
      <c r="DF7" s="265"/>
      <c r="DG7" s="263"/>
      <c r="DH7" s="264"/>
      <c r="DI7" s="265"/>
      <c r="DJ7" s="263"/>
      <c r="DK7" s="264"/>
      <c r="DL7" s="265"/>
      <c r="DM7" s="263"/>
      <c r="DN7" s="264"/>
      <c r="DO7" s="265"/>
      <c r="DP7" s="263"/>
      <c r="DQ7" s="264"/>
      <c r="DR7" s="265"/>
      <c r="DS7" s="263"/>
      <c r="DT7" s="264"/>
      <c r="DU7" s="265"/>
      <c r="DV7" s="263"/>
      <c r="DW7" s="264"/>
      <c r="DX7" s="265"/>
      <c r="DY7" s="263"/>
      <c r="DZ7" s="264"/>
      <c r="EA7" s="265"/>
    </row>
    <row r="8" spans="1:136" ht="15.75" thickBot="1" x14ac:dyDescent="0.3">
      <c r="A8" s="58"/>
      <c r="B8" s="41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/>
      <c r="AE8" s="256"/>
      <c r="AF8" s="248"/>
      <c r="AG8" s="255"/>
      <c r="AH8" s="256"/>
      <c r="AI8" s="248"/>
      <c r="AJ8" s="255"/>
      <c r="AK8" s="256"/>
      <c r="AL8" s="248"/>
      <c r="AM8" s="255"/>
      <c r="AN8" s="256"/>
      <c r="AO8" s="248"/>
      <c r="AP8" s="255"/>
      <c r="AQ8" s="256"/>
      <c r="AR8" s="248"/>
      <c r="AS8" s="255"/>
      <c r="AT8" s="256"/>
      <c r="AU8" s="248"/>
      <c r="AV8" s="255"/>
      <c r="AW8" s="256"/>
      <c r="AX8" s="248"/>
      <c r="AY8" s="255"/>
      <c r="AZ8" s="256"/>
      <c r="BA8" s="248"/>
      <c r="BB8" s="255"/>
      <c r="BC8" s="256"/>
      <c r="BD8" s="248"/>
      <c r="BE8" s="255"/>
      <c r="BF8" s="256"/>
      <c r="BG8" s="248"/>
      <c r="BH8" s="255"/>
      <c r="BI8" s="256"/>
      <c r="BJ8" s="248"/>
      <c r="BK8" s="255"/>
      <c r="BL8" s="256"/>
      <c r="BM8" s="248"/>
      <c r="BN8" s="255"/>
      <c r="BO8" s="256"/>
      <c r="BP8" s="248"/>
      <c r="BQ8" s="255"/>
      <c r="BR8" s="256"/>
      <c r="BS8" s="248"/>
      <c r="BT8" s="255"/>
      <c r="BU8" s="256"/>
      <c r="BV8" s="248"/>
      <c r="BW8" s="255"/>
      <c r="BX8" s="256"/>
      <c r="BY8" s="248"/>
      <c r="BZ8" s="255"/>
      <c r="CA8" s="256"/>
      <c r="CB8" s="257"/>
      <c r="CC8" s="255"/>
      <c r="CD8" s="256"/>
      <c r="CE8" s="248"/>
      <c r="CF8" s="255"/>
      <c r="CG8" s="256"/>
      <c r="CH8" s="248"/>
      <c r="CI8" s="255"/>
      <c r="CJ8" s="256"/>
      <c r="CK8" s="248"/>
      <c r="CL8" s="255"/>
      <c r="CM8" s="256"/>
      <c r="CN8" s="248"/>
      <c r="CO8" s="255"/>
      <c r="CP8" s="256"/>
      <c r="CQ8" s="248"/>
      <c r="CR8" s="255"/>
      <c r="CS8" s="256"/>
      <c r="CT8" s="248"/>
      <c r="CU8" s="255"/>
      <c r="CV8" s="256"/>
      <c r="CW8" s="257"/>
      <c r="CX8" s="255"/>
      <c r="CY8" s="256"/>
      <c r="CZ8" s="248"/>
      <c r="DA8" s="255"/>
      <c r="DB8" s="256"/>
      <c r="DC8" s="248"/>
      <c r="DD8" s="255"/>
      <c r="DE8" s="256"/>
      <c r="DF8" s="248"/>
      <c r="DG8" s="255"/>
      <c r="DH8" s="256"/>
      <c r="DI8" s="248"/>
      <c r="DJ8" s="255"/>
      <c r="DK8" s="256"/>
      <c r="DL8" s="248"/>
      <c r="DM8" s="312"/>
      <c r="DN8" s="313"/>
      <c r="DO8" s="314"/>
      <c r="DP8" s="312"/>
      <c r="DQ8" s="313"/>
      <c r="DR8" s="314"/>
      <c r="DS8" s="312"/>
      <c r="DT8" s="313"/>
      <c r="DU8" s="314"/>
      <c r="DV8" s="312"/>
      <c r="DW8" s="313"/>
      <c r="DX8" s="314"/>
      <c r="DY8" s="312"/>
      <c r="DZ8" s="313"/>
      <c r="EA8" s="314"/>
    </row>
    <row r="9" spans="1:136" ht="30.95" customHeight="1" thickBot="1" x14ac:dyDescent="0.3">
      <c r="A9" s="1"/>
      <c r="B9" s="6"/>
      <c r="C9" s="45" t="s">
        <v>2</v>
      </c>
      <c r="D9" s="221" t="s">
        <v>3</v>
      </c>
      <c r="E9" s="41" t="s">
        <v>6</v>
      </c>
      <c r="F9" s="45" t="s">
        <v>2</v>
      </c>
      <c r="G9" s="221" t="s">
        <v>3</v>
      </c>
      <c r="H9" s="41" t="s">
        <v>6</v>
      </c>
      <c r="I9" s="45" t="s">
        <v>2</v>
      </c>
      <c r="J9" s="221" t="s">
        <v>3</v>
      </c>
      <c r="K9" s="41" t="s">
        <v>6</v>
      </c>
      <c r="L9" s="45" t="s">
        <v>2</v>
      </c>
      <c r="M9" s="221" t="s">
        <v>3</v>
      </c>
      <c r="N9" s="41" t="s">
        <v>6</v>
      </c>
      <c r="O9" s="45" t="s">
        <v>2</v>
      </c>
      <c r="P9" s="221" t="s">
        <v>3</v>
      </c>
      <c r="Q9" s="41" t="s">
        <v>6</v>
      </c>
      <c r="R9" s="45" t="s">
        <v>2</v>
      </c>
      <c r="S9" s="221" t="s">
        <v>3</v>
      </c>
      <c r="T9" s="41" t="s">
        <v>6</v>
      </c>
      <c r="U9" s="45" t="s">
        <v>2</v>
      </c>
      <c r="V9" s="221" t="s">
        <v>3</v>
      </c>
      <c r="W9" s="41" t="s">
        <v>6</v>
      </c>
      <c r="X9" s="45" t="s">
        <v>2</v>
      </c>
      <c r="Y9" s="221" t="s">
        <v>3</v>
      </c>
      <c r="Z9" s="41" t="s">
        <v>6</v>
      </c>
      <c r="AA9" s="45" t="s">
        <v>2</v>
      </c>
      <c r="AB9" s="221" t="s">
        <v>3</v>
      </c>
      <c r="AC9" s="41" t="s">
        <v>6</v>
      </c>
      <c r="AD9" s="45" t="s">
        <v>2</v>
      </c>
      <c r="AE9" s="221" t="s">
        <v>3</v>
      </c>
      <c r="AF9" s="41" t="s">
        <v>6</v>
      </c>
      <c r="AG9" s="45" t="s">
        <v>2</v>
      </c>
      <c r="AH9" s="221" t="s">
        <v>3</v>
      </c>
      <c r="AI9" s="41" t="s">
        <v>6</v>
      </c>
      <c r="AJ9" s="45" t="s">
        <v>2</v>
      </c>
      <c r="AK9" s="221" t="s">
        <v>3</v>
      </c>
      <c r="AL9" s="41" t="s">
        <v>6</v>
      </c>
      <c r="AM9" s="45" t="s">
        <v>2</v>
      </c>
      <c r="AN9" s="221" t="s">
        <v>3</v>
      </c>
      <c r="AO9" s="41" t="s">
        <v>6</v>
      </c>
      <c r="AP9" s="45" t="s">
        <v>2</v>
      </c>
      <c r="AQ9" s="221" t="s">
        <v>3</v>
      </c>
      <c r="AR9" s="41" t="s">
        <v>6</v>
      </c>
      <c r="AS9" s="45" t="s">
        <v>2</v>
      </c>
      <c r="AT9" s="221" t="s">
        <v>3</v>
      </c>
      <c r="AU9" s="41" t="s">
        <v>6</v>
      </c>
      <c r="AV9" s="45" t="s">
        <v>2</v>
      </c>
      <c r="AW9" s="221" t="s">
        <v>3</v>
      </c>
      <c r="AX9" s="41" t="s">
        <v>6</v>
      </c>
      <c r="AY9" s="45" t="s">
        <v>2</v>
      </c>
      <c r="AZ9" s="221" t="s">
        <v>3</v>
      </c>
      <c r="BA9" s="41" t="s">
        <v>6</v>
      </c>
      <c r="BB9" s="45" t="s">
        <v>2</v>
      </c>
      <c r="BC9" s="221" t="s">
        <v>3</v>
      </c>
      <c r="BD9" s="41" t="s">
        <v>6</v>
      </c>
      <c r="BE9" s="45" t="s">
        <v>2</v>
      </c>
      <c r="BF9" s="221" t="s">
        <v>3</v>
      </c>
      <c r="BG9" s="41" t="s">
        <v>6</v>
      </c>
      <c r="BH9" s="45" t="s">
        <v>2</v>
      </c>
      <c r="BI9" s="221" t="s">
        <v>3</v>
      </c>
      <c r="BJ9" s="41" t="s">
        <v>6</v>
      </c>
      <c r="BK9" s="45" t="s">
        <v>2</v>
      </c>
      <c r="BL9" s="221" t="s">
        <v>3</v>
      </c>
      <c r="BM9" s="41" t="s">
        <v>6</v>
      </c>
      <c r="BN9" s="45" t="s">
        <v>2</v>
      </c>
      <c r="BO9" s="221" t="s">
        <v>3</v>
      </c>
      <c r="BP9" s="41" t="s">
        <v>6</v>
      </c>
      <c r="BQ9" s="45" t="s">
        <v>2</v>
      </c>
      <c r="BR9" s="221" t="s">
        <v>3</v>
      </c>
      <c r="BS9" s="41" t="s">
        <v>6</v>
      </c>
      <c r="BT9" s="45" t="s">
        <v>2</v>
      </c>
      <c r="BU9" s="221" t="s">
        <v>3</v>
      </c>
      <c r="BV9" s="41" t="s">
        <v>6</v>
      </c>
      <c r="BW9" s="45" t="s">
        <v>2</v>
      </c>
      <c r="BX9" s="221" t="s">
        <v>3</v>
      </c>
      <c r="BY9" s="41" t="s">
        <v>6</v>
      </c>
      <c r="BZ9" s="45" t="s">
        <v>2</v>
      </c>
      <c r="CA9" s="221" t="s">
        <v>3</v>
      </c>
      <c r="CB9" s="41" t="s">
        <v>6</v>
      </c>
      <c r="CC9" s="45" t="s">
        <v>2</v>
      </c>
      <c r="CD9" s="221" t="s">
        <v>3</v>
      </c>
      <c r="CE9" s="41" t="s">
        <v>6</v>
      </c>
      <c r="CF9" s="45" t="s">
        <v>2</v>
      </c>
      <c r="CG9" s="221" t="s">
        <v>3</v>
      </c>
      <c r="CH9" s="41" t="s">
        <v>6</v>
      </c>
      <c r="CI9" s="45" t="s">
        <v>2</v>
      </c>
      <c r="CJ9" s="221" t="s">
        <v>3</v>
      </c>
      <c r="CK9" s="41" t="s">
        <v>6</v>
      </c>
      <c r="CL9" s="45" t="s">
        <v>2</v>
      </c>
      <c r="CM9" s="221" t="s">
        <v>3</v>
      </c>
      <c r="CN9" s="41" t="s">
        <v>6</v>
      </c>
      <c r="CO9" s="45" t="s">
        <v>2</v>
      </c>
      <c r="CP9" s="221" t="s">
        <v>3</v>
      </c>
      <c r="CQ9" s="41" t="s">
        <v>6</v>
      </c>
      <c r="CR9" s="45" t="s">
        <v>2</v>
      </c>
      <c r="CS9" s="221" t="s">
        <v>3</v>
      </c>
      <c r="CT9" s="41" t="s">
        <v>6</v>
      </c>
      <c r="CU9" s="45" t="s">
        <v>2</v>
      </c>
      <c r="CV9" s="221" t="s">
        <v>3</v>
      </c>
      <c r="CW9" s="41" t="s">
        <v>6</v>
      </c>
      <c r="CX9" s="45" t="s">
        <v>2</v>
      </c>
      <c r="CY9" s="221" t="s">
        <v>3</v>
      </c>
      <c r="CZ9" s="41" t="s">
        <v>6</v>
      </c>
      <c r="DA9" s="45" t="s">
        <v>2</v>
      </c>
      <c r="DB9" s="221" t="s">
        <v>3</v>
      </c>
      <c r="DC9" s="41" t="s">
        <v>6</v>
      </c>
      <c r="DD9" s="45" t="s">
        <v>2</v>
      </c>
      <c r="DE9" s="221" t="s">
        <v>3</v>
      </c>
      <c r="DF9" s="41" t="s">
        <v>6</v>
      </c>
      <c r="DG9" s="45" t="s">
        <v>2</v>
      </c>
      <c r="DH9" s="221" t="s">
        <v>3</v>
      </c>
      <c r="DI9" s="41" t="s">
        <v>6</v>
      </c>
      <c r="DJ9" s="45" t="s">
        <v>2</v>
      </c>
      <c r="DK9" s="221" t="s">
        <v>3</v>
      </c>
      <c r="DL9" s="41" t="s">
        <v>6</v>
      </c>
      <c r="DM9" s="45" t="s">
        <v>2</v>
      </c>
      <c r="DN9" s="221" t="s">
        <v>3</v>
      </c>
      <c r="DO9" s="41" t="s">
        <v>6</v>
      </c>
      <c r="DP9" s="45" t="s">
        <v>2</v>
      </c>
      <c r="DQ9" s="221" t="s">
        <v>3</v>
      </c>
      <c r="DR9" s="41" t="s">
        <v>6</v>
      </c>
      <c r="DS9" s="45" t="s">
        <v>2</v>
      </c>
      <c r="DT9" s="221" t="s">
        <v>3</v>
      </c>
      <c r="DU9" s="41" t="s">
        <v>6</v>
      </c>
      <c r="DV9" s="45" t="s">
        <v>2</v>
      </c>
      <c r="DW9" s="221" t="s">
        <v>3</v>
      </c>
      <c r="DX9" s="41" t="s">
        <v>6</v>
      </c>
      <c r="DY9" s="45" t="s">
        <v>2</v>
      </c>
      <c r="DZ9" s="221" t="s">
        <v>3</v>
      </c>
      <c r="EA9" s="41" t="s">
        <v>6</v>
      </c>
      <c r="EB9" s="219" t="s">
        <v>7</v>
      </c>
      <c r="EC9" s="274" t="s">
        <v>8</v>
      </c>
      <c r="ED9" s="274"/>
      <c r="EE9" s="274"/>
      <c r="EF9" s="219" t="s">
        <v>9</v>
      </c>
    </row>
    <row r="10" spans="1:136" s="34" customFormat="1" ht="15.75" thickBot="1" x14ac:dyDescent="0.3">
      <c r="A10" s="5">
        <v>1</v>
      </c>
      <c r="B10" s="31" t="s">
        <v>49</v>
      </c>
      <c r="C10" s="11"/>
      <c r="D10" s="182">
        <f t="shared" ref="D10:D17" ca="1" si="0">IF(C10&gt;0,(INDIRECT(ADDRESS(C10,$C$7,,,"ТаблицаСоответствия"))+E10)*$C$8,0)</f>
        <v>0</v>
      </c>
      <c r="E10" s="35"/>
      <c r="F10" s="11"/>
      <c r="G10" s="182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82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82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82">
        <f t="shared" ref="Y10:Y17" ca="1" si="7">IF(X10&gt;0,(INDIRECT(ADDRESS(X10,$X$7,,,"ТаблицаСоответствия"))+Z10)*$X$8,0)</f>
        <v>16.799999999999997</v>
      </c>
      <c r="Z10" s="35"/>
      <c r="AA10" s="11"/>
      <c r="AB10" s="182">
        <f t="shared" ref="AB10:AB17" ca="1" si="8">IF(AA10&gt;0,(INDIRECT(ADDRESS(AA10,$AA$7,,,"ТаблицаСоответствия"))+AC10)*$AA$8,0)</f>
        <v>0</v>
      </c>
      <c r="AC10" s="35"/>
      <c r="AD10" s="11"/>
      <c r="AE10" s="182">
        <f t="shared" ref="AE10:AE17" ca="1" si="9">IF(AD10&gt;0,(INDIRECT(ADDRESS(AD10,$AD$7,,,"ТаблицаСоответствия"))+AF10)*$AD$8,0)</f>
        <v>0</v>
      </c>
      <c r="AF10" s="35"/>
      <c r="AG10" s="11"/>
      <c r="AH10" s="182">
        <f t="shared" ref="AH10:AH17" ca="1" si="10">IF(AG10&gt;0,(INDIRECT(ADDRESS(AG10,$AG$7,,,"ТаблицаСоответствия"))+AI10)*$AG$8,0)</f>
        <v>0</v>
      </c>
      <c r="AI10" s="35"/>
      <c r="AJ10" s="11"/>
      <c r="AK10" s="182">
        <f t="shared" ref="AK10:AK17" ca="1" si="11">IF(AJ10&gt;0,(INDIRECT(ADDRESS(AJ10,$AJ$7,,,"ТаблицаСоответствия"))+AL10)*$AJ$8,0)</f>
        <v>0</v>
      </c>
      <c r="AL10" s="35"/>
      <c r="AM10" s="11"/>
      <c r="AN10" s="182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82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69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78" t="str">
        <f>B10</f>
        <v>Новицкий Леонид - Захарченко Дарья</v>
      </c>
      <c r="ED10" s="279"/>
      <c r="EE10" s="280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25</v>
      </c>
      <c r="C11" s="12"/>
      <c r="D11" s="182">
        <f t="shared" ca="1" si="0"/>
        <v>0</v>
      </c>
      <c r="E11" s="43"/>
      <c r="F11" s="12"/>
      <c r="G11" s="182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82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82">
        <f t="shared" ca="1" si="6"/>
        <v>19.200000000000003</v>
      </c>
      <c r="W11" s="43"/>
      <c r="X11" s="12">
        <v>2</v>
      </c>
      <c r="Y11" s="182">
        <f t="shared" ca="1" si="7"/>
        <v>14</v>
      </c>
      <c r="Z11" s="43"/>
      <c r="AA11" s="12"/>
      <c r="AB11" s="182">
        <f t="shared" ca="1" si="8"/>
        <v>0</v>
      </c>
      <c r="AC11" s="43"/>
      <c r="AD11" s="12"/>
      <c r="AE11" s="182">
        <f t="shared" ca="1" si="9"/>
        <v>0</v>
      </c>
      <c r="AF11" s="43"/>
      <c r="AG11" s="12"/>
      <c r="AH11" s="182">
        <f t="shared" ca="1" si="10"/>
        <v>0</v>
      </c>
      <c r="AI11" s="43"/>
      <c r="AJ11" s="12"/>
      <c r="AK11" s="182">
        <f t="shared" ca="1" si="11"/>
        <v>0</v>
      </c>
      <c r="AL11" s="43"/>
      <c r="AM11" s="12"/>
      <c r="AN11" s="182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82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69">
        <f t="shared" ca="1" si="43"/>
        <v>33.200000000000003</v>
      </c>
      <c r="EC11" s="275" t="str">
        <f>B11</f>
        <v>Рудевский Степан - Погодина Александра</v>
      </c>
      <c r="ED11" s="276"/>
      <c r="EE11" s="277"/>
      <c r="EF11" s="33">
        <f t="shared" ca="1" si="44"/>
        <v>2</v>
      </c>
    </row>
    <row r="12" spans="1:136" ht="15.75" thickBot="1" x14ac:dyDescent="0.3">
      <c r="A12" s="5">
        <v>3</v>
      </c>
      <c r="B12" s="31" t="s">
        <v>90</v>
      </c>
      <c r="C12" s="12"/>
      <c r="D12" s="182">
        <f t="shared" ca="1" si="0"/>
        <v>0</v>
      </c>
      <c r="E12" s="43"/>
      <c r="F12" s="12"/>
      <c r="G12" s="182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82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82">
        <f t="shared" ca="1" si="6"/>
        <v>0</v>
      </c>
      <c r="W12" s="43"/>
      <c r="X12" s="12">
        <v>3</v>
      </c>
      <c r="Y12" s="182">
        <f t="shared" ca="1" si="7"/>
        <v>11.2</v>
      </c>
      <c r="Z12" s="43"/>
      <c r="AA12" s="12"/>
      <c r="AB12" s="182">
        <f t="shared" ca="1" si="8"/>
        <v>0</v>
      </c>
      <c r="AC12" s="43"/>
      <c r="AD12" s="12"/>
      <c r="AE12" s="182">
        <f t="shared" ca="1" si="9"/>
        <v>0</v>
      </c>
      <c r="AF12" s="43"/>
      <c r="AG12" s="12"/>
      <c r="AH12" s="182">
        <f t="shared" ca="1" si="10"/>
        <v>0</v>
      </c>
      <c r="AI12" s="43"/>
      <c r="AJ12" s="12"/>
      <c r="AK12" s="182">
        <f t="shared" ca="1" si="11"/>
        <v>0</v>
      </c>
      <c r="AL12" s="43"/>
      <c r="AM12" s="12"/>
      <c r="AN12" s="182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82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69">
        <f t="shared" ca="1" si="43"/>
        <v>11.2</v>
      </c>
      <c r="EC12" s="275" t="str">
        <f>B12</f>
        <v>Киля Владислав - Виркунен Елизавета</v>
      </c>
      <c r="ED12" s="276"/>
      <c r="EE12" s="277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23"/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82">
        <f t="shared" ca="1" si="6"/>
        <v>0</v>
      </c>
      <c r="W13" s="32"/>
      <c r="X13" s="12"/>
      <c r="Y13" s="182">
        <f t="shared" ca="1" si="7"/>
        <v>0</v>
      </c>
      <c r="Z13" s="32"/>
      <c r="AA13" s="12"/>
      <c r="AB13" s="182">
        <f t="shared" ca="1" si="8"/>
        <v>0</v>
      </c>
      <c r="AC13" s="32"/>
      <c r="AD13" s="12"/>
      <c r="AE13" s="182">
        <f t="shared" ca="1" si="9"/>
        <v>0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/>
      <c r="AN13" s="182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82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69">
        <f t="shared" ca="1" si="43"/>
        <v>0</v>
      </c>
      <c r="EC13" s="278">
        <f t="shared" ref="EC13:EC21" si="45">B13</f>
        <v>0</v>
      </c>
      <c r="ED13" s="279"/>
      <c r="EE13" s="280"/>
      <c r="EF13" s="33">
        <f t="shared" ca="1" si="44"/>
        <v>0</v>
      </c>
    </row>
    <row r="14" spans="1:136" ht="15.75" thickBot="1" x14ac:dyDescent="0.3">
      <c r="A14" s="5">
        <v>5</v>
      </c>
      <c r="B14" s="227"/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82">
        <f t="shared" ca="1" si="6"/>
        <v>0</v>
      </c>
      <c r="W14" s="32"/>
      <c r="X14" s="12"/>
      <c r="Y14" s="182">
        <f t="shared" ca="1" si="7"/>
        <v>0</v>
      </c>
      <c r="Z14" s="32"/>
      <c r="AA14" s="12"/>
      <c r="AB14" s="182">
        <f t="shared" ca="1" si="8"/>
        <v>0</v>
      </c>
      <c r="AC14" s="32"/>
      <c r="AD14" s="12"/>
      <c r="AE14" s="182">
        <f t="shared" ca="1" si="9"/>
        <v>0</v>
      </c>
      <c r="AF14" s="32"/>
      <c r="AG14" s="12"/>
      <c r="AH14" s="182">
        <f t="shared" ca="1" si="10"/>
        <v>0</v>
      </c>
      <c r="AI14" s="32"/>
      <c r="AJ14" s="12"/>
      <c r="AK14" s="182">
        <f t="shared" ca="1" si="11"/>
        <v>0</v>
      </c>
      <c r="AL14" s="32"/>
      <c r="AM14" s="12"/>
      <c r="AN14" s="182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82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69">
        <f t="shared" ca="1" si="43"/>
        <v>0</v>
      </c>
      <c r="EC14" s="275">
        <f t="shared" si="45"/>
        <v>0</v>
      </c>
      <c r="ED14" s="276"/>
      <c r="EE14" s="277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82">
        <f t="shared" ca="1" si="0"/>
        <v>0</v>
      </c>
      <c r="E15" s="32"/>
      <c r="F15" s="12"/>
      <c r="G15" s="182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82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82">
        <f t="shared" ca="1" si="6"/>
        <v>0</v>
      </c>
      <c r="W15" s="32"/>
      <c r="X15" s="12"/>
      <c r="Y15" s="182">
        <f t="shared" ca="1" si="7"/>
        <v>0</v>
      </c>
      <c r="Z15" s="32"/>
      <c r="AA15" s="12"/>
      <c r="AB15" s="182">
        <f t="shared" ca="1" si="8"/>
        <v>0</v>
      </c>
      <c r="AC15" s="32"/>
      <c r="AD15" s="12"/>
      <c r="AE15" s="182">
        <f t="shared" ca="1" si="9"/>
        <v>0</v>
      </c>
      <c r="AF15" s="32"/>
      <c r="AG15" s="12"/>
      <c r="AH15" s="182">
        <f t="shared" ca="1" si="10"/>
        <v>0</v>
      </c>
      <c r="AI15" s="32"/>
      <c r="AJ15" s="12"/>
      <c r="AK15" s="182">
        <f t="shared" ca="1" si="11"/>
        <v>0</v>
      </c>
      <c r="AL15" s="32"/>
      <c r="AM15" s="12"/>
      <c r="AN15" s="182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82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69">
        <f t="shared" ca="1" si="43"/>
        <v>0</v>
      </c>
      <c r="EC15" s="275">
        <f t="shared" si="45"/>
        <v>0</v>
      </c>
      <c r="ED15" s="276"/>
      <c r="EE15" s="277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82">
        <f t="shared" ca="1" si="0"/>
        <v>0</v>
      </c>
      <c r="E16" s="43"/>
      <c r="F16" s="12"/>
      <c r="G16" s="182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82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82">
        <f t="shared" ca="1" si="6"/>
        <v>0</v>
      </c>
      <c r="W16" s="43"/>
      <c r="X16" s="12"/>
      <c r="Y16" s="182">
        <f t="shared" ca="1" si="7"/>
        <v>0</v>
      </c>
      <c r="Z16" s="43"/>
      <c r="AA16" s="12"/>
      <c r="AB16" s="182">
        <f t="shared" ca="1" si="8"/>
        <v>0</v>
      </c>
      <c r="AC16" s="43"/>
      <c r="AD16" s="12"/>
      <c r="AE16" s="182">
        <f t="shared" ca="1" si="9"/>
        <v>0</v>
      </c>
      <c r="AF16" s="43"/>
      <c r="AG16" s="12"/>
      <c r="AH16" s="182">
        <f t="shared" ca="1" si="10"/>
        <v>0</v>
      </c>
      <c r="AI16" s="43"/>
      <c r="AJ16" s="12"/>
      <c r="AK16" s="182">
        <f t="shared" ca="1" si="11"/>
        <v>0</v>
      </c>
      <c r="AL16" s="43"/>
      <c r="AM16" s="12"/>
      <c r="AN16" s="182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82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69">
        <f t="shared" ca="1" si="43"/>
        <v>0</v>
      </c>
      <c r="EC16" s="275">
        <f t="shared" si="45"/>
        <v>0</v>
      </c>
      <c r="ED16" s="276"/>
      <c r="EE16" s="277"/>
      <c r="EF16" s="33">
        <f t="shared" ca="1" si="44"/>
        <v>0</v>
      </c>
    </row>
    <row r="17" spans="1:136" ht="15.75" thickBot="1" x14ac:dyDescent="0.3">
      <c r="A17" s="5">
        <v>8</v>
      </c>
      <c r="B17" s="146"/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82">
        <f t="shared" ca="1" si="6"/>
        <v>0</v>
      </c>
      <c r="W17" s="32"/>
      <c r="X17" s="12"/>
      <c r="Y17" s="182">
        <f t="shared" ca="1" si="7"/>
        <v>0</v>
      </c>
      <c r="Z17" s="32"/>
      <c r="AA17" s="12"/>
      <c r="AB17" s="182">
        <f t="shared" ca="1" si="8"/>
        <v>0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69">
        <f t="shared" ca="1" si="43"/>
        <v>0</v>
      </c>
      <c r="EC17" s="275">
        <f t="shared" si="45"/>
        <v>0</v>
      </c>
      <c r="ED17" s="276"/>
      <c r="EE17" s="277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82">
        <f t="shared" ref="D18:D22" ca="1" si="46">IF(C18&gt;0,(INDIRECT(ADDRESS(C18,$C$7,,,"ТаблицаСоответствия"))+E18)*$C$8,0)</f>
        <v>0</v>
      </c>
      <c r="E18" s="32"/>
      <c r="F18" s="12"/>
      <c r="G18" s="182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82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82">
        <f t="shared" ref="V18:V22" ca="1" si="52">IF(U18&gt;0,(INDIRECT(ADDRESS(U18,$U$7,,,"ТаблицаСоответствия"))+W18)*$U$8,0)</f>
        <v>0</v>
      </c>
      <c r="W18" s="32"/>
      <c r="X18" s="12"/>
      <c r="Y18" s="182">
        <f t="shared" ref="Y18:Y22" ca="1" si="53">IF(X18&gt;0,(INDIRECT(ADDRESS(X18,$X$7,,,"ТаблицаСоответствия"))+Z18)*$X$8,0)</f>
        <v>0</v>
      </c>
      <c r="Z18" s="32"/>
      <c r="AA18" s="12"/>
      <c r="AB18" s="182">
        <f t="shared" ref="AB18:AB22" ca="1" si="54">IF(AA18&gt;0,(INDIRECT(ADDRESS(AA18,$AA$7,,,"ТаблицаСоответствия"))+AC18)*$AA$8,0)</f>
        <v>0</v>
      </c>
      <c r="AC18" s="32"/>
      <c r="AD18" s="12"/>
      <c r="AE18" s="182">
        <f t="shared" ref="AE18:AE22" ca="1" si="55">IF(AD18&gt;0,(INDIRECT(ADDRESS(AD18,$AD$7,,,"ТаблицаСоответствия"))+AF18)*$AD$8,0)</f>
        <v>0</v>
      </c>
      <c r="AF18" s="32"/>
      <c r="AG18" s="12"/>
      <c r="AH18" s="182">
        <f t="shared" ref="AH18:AH22" ca="1" si="56">IF(AG18&gt;0,(INDIRECT(ADDRESS(AG18,$AG$7,,,"ТаблицаСоответствия"))+AI18)*$AG$8,0)</f>
        <v>0</v>
      </c>
      <c r="AI18" s="32"/>
      <c r="AJ18" s="12"/>
      <c r="AK18" s="182">
        <f t="shared" ref="AK18:AK22" ca="1" si="57">IF(AJ18&gt;0,(INDIRECT(ADDRESS(AJ18,$AJ$7,,,"ТаблицаСоответствия"))+AL18)*$AJ$8,0)</f>
        <v>0</v>
      </c>
      <c r="AL18" s="32"/>
      <c r="AM18" s="12"/>
      <c r="AN18" s="182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82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69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75">
        <f t="shared" si="45"/>
        <v>0</v>
      </c>
      <c r="ED18" s="276"/>
      <c r="EE18" s="277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82">
        <f t="shared" ca="1" si="46"/>
        <v>0</v>
      </c>
      <c r="E19" s="32"/>
      <c r="F19" s="12"/>
      <c r="G19" s="182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82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82">
        <f t="shared" ca="1" si="52"/>
        <v>0</v>
      </c>
      <c r="W19" s="32"/>
      <c r="X19" s="12"/>
      <c r="Y19" s="182">
        <f t="shared" ca="1" si="53"/>
        <v>0</v>
      </c>
      <c r="Z19" s="32"/>
      <c r="AA19" s="12"/>
      <c r="AB19" s="182">
        <f t="shared" ca="1" si="54"/>
        <v>0</v>
      </c>
      <c r="AC19" s="32"/>
      <c r="AD19" s="12"/>
      <c r="AE19" s="182">
        <f t="shared" ca="1" si="55"/>
        <v>0</v>
      </c>
      <c r="AF19" s="32"/>
      <c r="AG19" s="12"/>
      <c r="AH19" s="182">
        <f t="shared" ca="1" si="56"/>
        <v>0</v>
      </c>
      <c r="AI19" s="32"/>
      <c r="AJ19" s="12"/>
      <c r="AK19" s="182">
        <f t="shared" ca="1" si="57"/>
        <v>0</v>
      </c>
      <c r="AL19" s="32"/>
      <c r="AM19" s="12"/>
      <c r="AN19" s="182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82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69">
        <f t="shared" ca="1" si="89"/>
        <v>0</v>
      </c>
      <c r="EC19" s="278">
        <f t="shared" si="45"/>
        <v>0</v>
      </c>
      <c r="ED19" s="279"/>
      <c r="EE19" s="280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82">
        <f t="shared" ca="1" si="46"/>
        <v>0</v>
      </c>
      <c r="E20" s="43"/>
      <c r="F20" s="12"/>
      <c r="G20" s="182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82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82">
        <f t="shared" ca="1" si="52"/>
        <v>0</v>
      </c>
      <c r="W20" s="43"/>
      <c r="X20" s="12"/>
      <c r="Y20" s="182">
        <f t="shared" ca="1" si="53"/>
        <v>0</v>
      </c>
      <c r="Z20" s="43"/>
      <c r="AA20" s="12"/>
      <c r="AB20" s="182">
        <f t="shared" ca="1" si="54"/>
        <v>0</v>
      </c>
      <c r="AC20" s="43"/>
      <c r="AD20" s="12"/>
      <c r="AE20" s="182">
        <f t="shared" ca="1" si="55"/>
        <v>0</v>
      </c>
      <c r="AF20" s="43"/>
      <c r="AG20" s="12"/>
      <c r="AH20" s="182">
        <f t="shared" ca="1" si="56"/>
        <v>0</v>
      </c>
      <c r="AI20" s="43"/>
      <c r="AJ20" s="12"/>
      <c r="AK20" s="182">
        <f t="shared" ca="1" si="57"/>
        <v>0</v>
      </c>
      <c r="AL20" s="43"/>
      <c r="AM20" s="12"/>
      <c r="AN20" s="182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82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69">
        <f t="shared" ca="1" si="89"/>
        <v>0</v>
      </c>
      <c r="EC20" s="275">
        <f t="shared" si="45"/>
        <v>0</v>
      </c>
      <c r="ED20" s="276"/>
      <c r="EE20" s="277"/>
      <c r="EF20" s="33">
        <f t="shared" ca="1" si="44"/>
        <v>0</v>
      </c>
    </row>
    <row r="21" spans="1:136" ht="15.75" thickBot="1" x14ac:dyDescent="0.3">
      <c r="A21" s="5">
        <v>12</v>
      </c>
      <c r="B21" s="200"/>
      <c r="C21" s="37"/>
      <c r="D21" s="182">
        <f t="shared" ca="1" si="46"/>
        <v>0</v>
      </c>
      <c r="E21" s="63"/>
      <c r="F21" s="37"/>
      <c r="G21" s="182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82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82">
        <f t="shared" ca="1" si="52"/>
        <v>0</v>
      </c>
      <c r="W21" s="63"/>
      <c r="X21" s="37"/>
      <c r="Y21" s="182">
        <f t="shared" ca="1" si="53"/>
        <v>0</v>
      </c>
      <c r="Z21" s="63"/>
      <c r="AA21" s="37"/>
      <c r="AB21" s="182">
        <f t="shared" ca="1" si="54"/>
        <v>0</v>
      </c>
      <c r="AC21" s="63"/>
      <c r="AD21" s="37"/>
      <c r="AE21" s="182">
        <f t="shared" ca="1" si="55"/>
        <v>0</v>
      </c>
      <c r="AF21" s="63"/>
      <c r="AG21" s="37"/>
      <c r="AH21" s="182">
        <f t="shared" ca="1" si="56"/>
        <v>0</v>
      </c>
      <c r="AI21" s="63"/>
      <c r="AJ21" s="37"/>
      <c r="AK21" s="182">
        <f t="shared" ca="1" si="57"/>
        <v>0</v>
      </c>
      <c r="AL21" s="63"/>
      <c r="AM21" s="37"/>
      <c r="AN21" s="182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82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69">
        <v>0</v>
      </c>
      <c r="EC21" s="275">
        <f t="shared" si="45"/>
        <v>0</v>
      </c>
      <c r="ED21" s="276"/>
      <c r="EE21" s="277"/>
      <c r="EF21" s="33">
        <f t="shared" si="44"/>
        <v>0</v>
      </c>
    </row>
    <row r="22" spans="1:136" ht="15.75" thickBot="1" x14ac:dyDescent="0.3">
      <c r="A22" s="5">
        <v>13</v>
      </c>
      <c r="B22" s="196"/>
      <c r="C22" s="12"/>
      <c r="D22" s="182">
        <f t="shared" ca="1" si="46"/>
        <v>0</v>
      </c>
      <c r="E22" s="32"/>
      <c r="F22" s="12"/>
      <c r="G22" s="182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82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82">
        <f t="shared" ca="1" si="52"/>
        <v>0</v>
      </c>
      <c r="W22" s="32"/>
      <c r="X22" s="12"/>
      <c r="Y22" s="182">
        <f t="shared" ca="1" si="53"/>
        <v>0</v>
      </c>
      <c r="Z22" s="32"/>
      <c r="AA22" s="12"/>
      <c r="AB22" s="182">
        <f t="shared" ca="1" si="54"/>
        <v>0</v>
      </c>
      <c r="AC22" s="32"/>
      <c r="AD22" s="12"/>
      <c r="AE22" s="182">
        <f t="shared" ca="1" si="55"/>
        <v>0</v>
      </c>
      <c r="AF22" s="32"/>
      <c r="AG22" s="12"/>
      <c r="AH22" s="182">
        <f t="shared" ca="1" si="56"/>
        <v>0</v>
      </c>
      <c r="AI22" s="32"/>
      <c r="AJ22" s="12"/>
      <c r="AK22" s="182">
        <f t="shared" ca="1" si="57"/>
        <v>0</v>
      </c>
      <c r="AL22" s="32"/>
      <c r="AM22" s="12"/>
      <c r="AN22" s="182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82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69">
        <v>0</v>
      </c>
      <c r="EC22" s="275">
        <f>B22</f>
        <v>0</v>
      </c>
      <c r="ED22" s="276"/>
      <c r="EE22" s="277"/>
      <c r="EF22" s="33">
        <f t="shared" si="44"/>
        <v>0</v>
      </c>
    </row>
  </sheetData>
  <sortState ref="B10:EB12">
    <sortCondition descending="1" ref="EB10"/>
  </sortState>
  <mergeCells count="186"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F10:EF22">
    <cfRule type="cellIs" dxfId="55" priority="1" stopIfTrue="1" operator="equal">
      <formula>3</formula>
    </cfRule>
    <cfRule type="cellIs" dxfId="54" priority="2" stopIfTrue="1" operator="equal">
      <formula>2</formula>
    </cfRule>
    <cfRule type="cellIs" dxfId="53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45" t="s">
        <v>66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70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 t="s">
        <v>72</v>
      </c>
      <c r="AB5" s="246"/>
      <c r="AC5" s="247"/>
      <c r="AD5" s="245"/>
      <c r="AE5" s="246"/>
      <c r="AF5" s="248"/>
      <c r="AG5" s="245"/>
      <c r="AH5" s="246"/>
      <c r="AI5" s="248"/>
      <c r="AJ5" s="245"/>
      <c r="AK5" s="246"/>
      <c r="AL5" s="248"/>
      <c r="AM5" s="245"/>
      <c r="AN5" s="246"/>
      <c r="AO5" s="248"/>
      <c r="AP5" s="245"/>
      <c r="AQ5" s="246"/>
      <c r="AR5" s="247"/>
      <c r="AS5" s="245"/>
      <c r="AT5" s="246"/>
      <c r="AU5" s="248"/>
      <c r="AV5" s="258"/>
      <c r="AW5" s="259"/>
      <c r="AX5" s="260"/>
      <c r="AY5" s="245"/>
      <c r="AZ5" s="246"/>
      <c r="BA5" s="247"/>
      <c r="BB5" s="245"/>
      <c r="BC5" s="246"/>
      <c r="BD5" s="248"/>
      <c r="BE5" s="245"/>
      <c r="BF5" s="246"/>
      <c r="BG5" s="248"/>
      <c r="BH5" s="245"/>
      <c r="BI5" s="246"/>
      <c r="BJ5" s="248"/>
      <c r="BK5" s="245"/>
      <c r="BL5" s="246"/>
      <c r="BM5" s="248"/>
      <c r="BN5" s="245"/>
      <c r="BO5" s="246"/>
      <c r="BP5" s="248"/>
      <c r="BQ5" s="245"/>
      <c r="BR5" s="246"/>
      <c r="BS5" s="248"/>
      <c r="BT5" s="245"/>
      <c r="BU5" s="246"/>
      <c r="BV5" s="247"/>
      <c r="BW5" s="245"/>
      <c r="BX5" s="246"/>
      <c r="BY5" s="248"/>
      <c r="BZ5" s="245"/>
      <c r="CA5" s="246"/>
      <c r="CB5" s="248"/>
      <c r="CC5" s="245"/>
      <c r="CD5" s="246"/>
      <c r="CE5" s="248"/>
      <c r="CF5" s="245"/>
      <c r="CG5" s="246"/>
      <c r="CH5" s="247"/>
      <c r="CI5" s="245"/>
      <c r="CJ5" s="246"/>
      <c r="CK5" s="247"/>
      <c r="CL5" s="245"/>
      <c r="CM5" s="246"/>
      <c r="CN5" s="247"/>
      <c r="CO5" s="245"/>
      <c r="CP5" s="246"/>
      <c r="CQ5" s="247"/>
      <c r="CR5" s="245"/>
      <c r="CS5" s="246"/>
      <c r="CT5" s="247"/>
      <c r="CU5" s="245"/>
      <c r="CV5" s="246"/>
      <c r="CW5" s="247"/>
      <c r="CX5" s="245"/>
      <c r="CY5" s="246"/>
      <c r="CZ5" s="247"/>
      <c r="DA5" s="245"/>
      <c r="DB5" s="246"/>
      <c r="DC5" s="247"/>
      <c r="DD5" s="245"/>
      <c r="DE5" s="246"/>
      <c r="DF5" s="247"/>
      <c r="DG5" s="245"/>
      <c r="DH5" s="246"/>
      <c r="DI5" s="247"/>
      <c r="DJ5" s="245"/>
      <c r="DK5" s="246"/>
      <c r="DL5" s="247"/>
    </row>
    <row r="6" spans="1:143" ht="15.75" thickBot="1" x14ac:dyDescent="0.3">
      <c r="A6" s="1"/>
      <c r="B6" s="6" t="s">
        <v>1</v>
      </c>
      <c r="C6" s="255">
        <v>104</v>
      </c>
      <c r="D6" s="256"/>
      <c r="E6" s="248"/>
      <c r="F6" s="261"/>
      <c r="G6" s="262"/>
      <c r="H6" s="260"/>
      <c r="I6" s="255"/>
      <c r="J6" s="256"/>
      <c r="K6" s="257"/>
      <c r="L6" s="255"/>
      <c r="M6" s="256"/>
      <c r="N6" s="257"/>
      <c r="O6" s="255"/>
      <c r="P6" s="256"/>
      <c r="Q6" s="248"/>
      <c r="R6" s="255"/>
      <c r="S6" s="256"/>
      <c r="T6" s="248"/>
      <c r="U6" s="255">
        <v>35</v>
      </c>
      <c r="V6" s="256"/>
      <c r="W6" s="248"/>
      <c r="X6" s="255">
        <v>4</v>
      </c>
      <c r="Y6" s="256"/>
      <c r="Z6" s="248"/>
      <c r="AA6" s="255"/>
      <c r="AB6" s="256"/>
      <c r="AC6" s="248"/>
      <c r="AD6" s="255"/>
      <c r="AE6" s="256"/>
      <c r="AF6" s="248"/>
      <c r="AG6" s="255"/>
      <c r="AH6" s="256"/>
      <c r="AI6" s="248"/>
      <c r="AJ6" s="255"/>
      <c r="AK6" s="256"/>
      <c r="AL6" s="248"/>
      <c r="AM6" s="255"/>
      <c r="AN6" s="256"/>
      <c r="AO6" s="248"/>
      <c r="AP6" s="255"/>
      <c r="AQ6" s="256"/>
      <c r="AR6" s="248"/>
      <c r="AS6" s="255"/>
      <c r="AT6" s="256"/>
      <c r="AU6" s="248"/>
      <c r="AV6" s="255"/>
      <c r="AW6" s="256"/>
      <c r="AX6" s="248"/>
      <c r="AY6" s="255"/>
      <c r="AZ6" s="256"/>
      <c r="BA6" s="248"/>
      <c r="BB6" s="261"/>
      <c r="BC6" s="262"/>
      <c r="BD6" s="260"/>
      <c r="BE6" s="261"/>
      <c r="BF6" s="262"/>
      <c r="BG6" s="260"/>
      <c r="BH6" s="261"/>
      <c r="BI6" s="262"/>
      <c r="BJ6" s="260"/>
      <c r="BK6" s="261"/>
      <c r="BL6" s="262"/>
      <c r="BM6" s="260"/>
      <c r="BN6" s="261"/>
      <c r="BO6" s="262"/>
      <c r="BP6" s="260"/>
      <c r="BQ6" s="261"/>
      <c r="BR6" s="262"/>
      <c r="BS6" s="260"/>
      <c r="BT6" s="261"/>
      <c r="BU6" s="262"/>
      <c r="BV6" s="260"/>
      <c r="BW6" s="261"/>
      <c r="BX6" s="262"/>
      <c r="BY6" s="260"/>
      <c r="BZ6" s="261"/>
      <c r="CA6" s="262"/>
      <c r="CB6" s="260"/>
      <c r="CC6" s="261"/>
      <c r="CD6" s="262"/>
      <c r="CE6" s="260"/>
      <c r="CF6" s="261"/>
      <c r="CG6" s="262"/>
      <c r="CH6" s="260"/>
      <c r="CI6" s="261"/>
      <c r="CJ6" s="262"/>
      <c r="CK6" s="260"/>
      <c r="CL6" s="255"/>
      <c r="CM6" s="256"/>
      <c r="CN6" s="257"/>
      <c r="CO6" s="255"/>
      <c r="CP6" s="256"/>
      <c r="CQ6" s="257"/>
      <c r="CR6" s="261"/>
      <c r="CS6" s="262"/>
      <c r="CT6" s="285"/>
      <c r="CU6" s="261"/>
      <c r="CV6" s="262"/>
      <c r="CW6" s="285"/>
      <c r="CX6" s="261"/>
      <c r="CY6" s="262"/>
      <c r="CZ6" s="285"/>
      <c r="DA6" s="261"/>
      <c r="DB6" s="262"/>
      <c r="DC6" s="285"/>
      <c r="DD6" s="261"/>
      <c r="DE6" s="262"/>
      <c r="DF6" s="285"/>
      <c r="DG6" s="261"/>
      <c r="DH6" s="262"/>
      <c r="DI6" s="285"/>
      <c r="DJ6" s="261"/>
      <c r="DK6" s="262"/>
      <c r="DL6" s="285"/>
    </row>
    <row r="7" spans="1:143" ht="15.75" thickBot="1" x14ac:dyDescent="0.3">
      <c r="A7" s="1"/>
      <c r="B7" s="6" t="s">
        <v>5</v>
      </c>
      <c r="C7" s="263">
        <v>5</v>
      </c>
      <c r="D7" s="264"/>
      <c r="E7" s="265"/>
      <c r="F7" s="270"/>
      <c r="G7" s="271"/>
      <c r="H7" s="272"/>
      <c r="I7" s="263"/>
      <c r="J7" s="264"/>
      <c r="K7" s="269"/>
      <c r="L7" s="263"/>
      <c r="M7" s="264"/>
      <c r="N7" s="269"/>
      <c r="O7" s="263"/>
      <c r="P7" s="264"/>
      <c r="Q7" s="265"/>
      <c r="R7" s="263"/>
      <c r="S7" s="264"/>
      <c r="T7" s="265"/>
      <c r="U7" s="263">
        <v>4</v>
      </c>
      <c r="V7" s="264"/>
      <c r="W7" s="265"/>
      <c r="X7" s="263">
        <v>1</v>
      </c>
      <c r="Y7" s="264"/>
      <c r="Z7" s="265"/>
      <c r="AA7" s="263"/>
      <c r="AB7" s="264"/>
      <c r="AC7" s="265"/>
      <c r="AD7" s="263"/>
      <c r="AE7" s="264"/>
      <c r="AF7" s="265"/>
      <c r="AG7" s="263"/>
      <c r="AH7" s="264"/>
      <c r="AI7" s="265"/>
      <c r="AJ7" s="263"/>
      <c r="AK7" s="264"/>
      <c r="AL7" s="265"/>
      <c r="AM7" s="263"/>
      <c r="AN7" s="264"/>
      <c r="AO7" s="265"/>
      <c r="AP7" s="263"/>
      <c r="AQ7" s="264"/>
      <c r="AR7" s="265"/>
      <c r="AS7" s="263"/>
      <c r="AT7" s="264"/>
      <c r="AU7" s="265"/>
      <c r="AV7" s="263"/>
      <c r="AW7" s="264"/>
      <c r="AX7" s="265"/>
      <c r="AY7" s="263"/>
      <c r="AZ7" s="264"/>
      <c r="BA7" s="265"/>
      <c r="BB7" s="270"/>
      <c r="BC7" s="271"/>
      <c r="BD7" s="272"/>
      <c r="BE7" s="270"/>
      <c r="BF7" s="271"/>
      <c r="BG7" s="272"/>
      <c r="BH7" s="270"/>
      <c r="BI7" s="271"/>
      <c r="BJ7" s="272"/>
      <c r="BK7" s="270"/>
      <c r="BL7" s="271"/>
      <c r="BM7" s="272"/>
      <c r="BN7" s="270"/>
      <c r="BO7" s="271"/>
      <c r="BP7" s="272"/>
      <c r="BQ7" s="270"/>
      <c r="BR7" s="271"/>
      <c r="BS7" s="272"/>
      <c r="BT7" s="270"/>
      <c r="BU7" s="271"/>
      <c r="BV7" s="272"/>
      <c r="BW7" s="270"/>
      <c r="BX7" s="271"/>
      <c r="BY7" s="272"/>
      <c r="BZ7" s="270"/>
      <c r="CA7" s="271"/>
      <c r="CB7" s="272"/>
      <c r="CC7" s="270"/>
      <c r="CD7" s="271"/>
      <c r="CE7" s="272"/>
      <c r="CF7" s="270"/>
      <c r="CG7" s="271"/>
      <c r="CH7" s="272"/>
      <c r="CI7" s="270"/>
      <c r="CJ7" s="271"/>
      <c r="CK7" s="272"/>
      <c r="CL7" s="263"/>
      <c r="CM7" s="264"/>
      <c r="CN7" s="269"/>
      <c r="CO7" s="263"/>
      <c r="CP7" s="264"/>
      <c r="CQ7" s="269"/>
      <c r="CR7" s="270"/>
      <c r="CS7" s="271"/>
      <c r="CT7" s="288"/>
      <c r="CU7" s="270"/>
      <c r="CV7" s="271"/>
      <c r="CW7" s="288"/>
      <c r="CX7" s="270"/>
      <c r="CY7" s="271"/>
      <c r="CZ7" s="288"/>
      <c r="DA7" s="270"/>
      <c r="DB7" s="271"/>
      <c r="DC7" s="288"/>
      <c r="DD7" s="270"/>
      <c r="DE7" s="271"/>
      <c r="DF7" s="288"/>
      <c r="DG7" s="270"/>
      <c r="DH7" s="271"/>
      <c r="DI7" s="288"/>
      <c r="DJ7" s="270"/>
      <c r="DK7" s="271"/>
      <c r="DL7" s="288"/>
    </row>
    <row r="8" spans="1:143" ht="15.75" thickBot="1" x14ac:dyDescent="0.3">
      <c r="A8" s="1"/>
      <c r="B8" s="6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/>
      <c r="AE8" s="256"/>
      <c r="AF8" s="248"/>
      <c r="AG8" s="255"/>
      <c r="AH8" s="256"/>
      <c r="AI8" s="248"/>
      <c r="AJ8" s="255"/>
      <c r="AK8" s="256"/>
      <c r="AL8" s="248"/>
      <c r="AM8" s="255"/>
      <c r="AN8" s="256"/>
      <c r="AO8" s="248"/>
      <c r="AP8" s="255"/>
      <c r="AQ8" s="256"/>
      <c r="AR8" s="248"/>
      <c r="AS8" s="255"/>
      <c r="AT8" s="256"/>
      <c r="AU8" s="248"/>
      <c r="AV8" s="255"/>
      <c r="AW8" s="256"/>
      <c r="AX8" s="248"/>
      <c r="AY8" s="255"/>
      <c r="AZ8" s="256"/>
      <c r="BA8" s="248"/>
      <c r="BB8" s="261"/>
      <c r="BC8" s="262"/>
      <c r="BD8" s="260"/>
      <c r="BE8" s="261"/>
      <c r="BF8" s="262"/>
      <c r="BG8" s="260"/>
      <c r="BH8" s="261"/>
      <c r="BI8" s="262"/>
      <c r="BJ8" s="260"/>
      <c r="BK8" s="261"/>
      <c r="BL8" s="262"/>
      <c r="BM8" s="260"/>
      <c r="BN8" s="261"/>
      <c r="BO8" s="262"/>
      <c r="BP8" s="260"/>
      <c r="BQ8" s="261"/>
      <c r="BR8" s="262"/>
      <c r="BS8" s="260"/>
      <c r="BT8" s="261"/>
      <c r="BU8" s="262"/>
      <c r="BV8" s="260"/>
      <c r="BW8" s="261"/>
      <c r="BX8" s="262"/>
      <c r="BY8" s="260"/>
      <c r="BZ8" s="261"/>
      <c r="CA8" s="262"/>
      <c r="CB8" s="260"/>
      <c r="CC8" s="261"/>
      <c r="CD8" s="262"/>
      <c r="CE8" s="260"/>
      <c r="CF8" s="261"/>
      <c r="CG8" s="262"/>
      <c r="CH8" s="260"/>
      <c r="CI8" s="261"/>
      <c r="CJ8" s="262"/>
      <c r="CK8" s="260"/>
      <c r="CL8" s="255"/>
      <c r="CM8" s="256"/>
      <c r="CN8" s="257"/>
      <c r="CO8" s="255"/>
      <c r="CP8" s="256"/>
      <c r="CQ8" s="257"/>
      <c r="CR8" s="261"/>
      <c r="CS8" s="262"/>
      <c r="CT8" s="285"/>
      <c r="CU8" s="261"/>
      <c r="CV8" s="262"/>
      <c r="CW8" s="285"/>
      <c r="CX8" s="261"/>
      <c r="CY8" s="262"/>
      <c r="CZ8" s="285"/>
      <c r="DA8" s="261"/>
      <c r="DB8" s="262"/>
      <c r="DC8" s="285"/>
      <c r="DD8" s="261"/>
      <c r="DE8" s="262"/>
      <c r="DF8" s="285"/>
      <c r="DG8" s="261"/>
      <c r="DH8" s="262"/>
      <c r="DI8" s="285"/>
      <c r="DJ8" s="261"/>
      <c r="DK8" s="262"/>
      <c r="DL8" s="285"/>
    </row>
    <row r="9" spans="1:143" ht="30.75" thickBot="1" x14ac:dyDescent="0.3">
      <c r="A9" s="1"/>
      <c r="B9" s="6"/>
      <c r="C9" s="6" t="s">
        <v>2</v>
      </c>
      <c r="D9" s="220" t="s">
        <v>3</v>
      </c>
      <c r="E9" s="6" t="s">
        <v>6</v>
      </c>
      <c r="F9" s="6" t="s">
        <v>2</v>
      </c>
      <c r="G9" s="220" t="s">
        <v>3</v>
      </c>
      <c r="H9" s="6" t="s">
        <v>6</v>
      </c>
      <c r="I9" s="6" t="s">
        <v>2</v>
      </c>
      <c r="J9" s="220" t="s">
        <v>3</v>
      </c>
      <c r="K9" s="6" t="s">
        <v>6</v>
      </c>
      <c r="L9" s="6" t="s">
        <v>2</v>
      </c>
      <c r="M9" s="220" t="s">
        <v>3</v>
      </c>
      <c r="N9" s="6" t="s">
        <v>6</v>
      </c>
      <c r="O9" s="6" t="s">
        <v>2</v>
      </c>
      <c r="P9" s="220" t="s">
        <v>3</v>
      </c>
      <c r="Q9" s="6" t="s">
        <v>6</v>
      </c>
      <c r="R9" s="6" t="s">
        <v>2</v>
      </c>
      <c r="S9" s="220" t="s">
        <v>3</v>
      </c>
      <c r="T9" s="6" t="s">
        <v>6</v>
      </c>
      <c r="U9" s="6" t="s">
        <v>2</v>
      </c>
      <c r="V9" s="220" t="s">
        <v>3</v>
      </c>
      <c r="W9" s="6" t="s">
        <v>6</v>
      </c>
      <c r="X9" s="6" t="s">
        <v>2</v>
      </c>
      <c r="Y9" s="220" t="s">
        <v>3</v>
      </c>
      <c r="Z9" s="6" t="s">
        <v>6</v>
      </c>
      <c r="AA9" s="6" t="s">
        <v>2</v>
      </c>
      <c r="AB9" s="220" t="s">
        <v>3</v>
      </c>
      <c r="AC9" s="6" t="s">
        <v>6</v>
      </c>
      <c r="AD9" s="6" t="s">
        <v>2</v>
      </c>
      <c r="AE9" s="220" t="s">
        <v>3</v>
      </c>
      <c r="AF9" s="6" t="s">
        <v>6</v>
      </c>
      <c r="AG9" s="6" t="s">
        <v>2</v>
      </c>
      <c r="AH9" s="220" t="s">
        <v>3</v>
      </c>
      <c r="AI9" s="6" t="s">
        <v>6</v>
      </c>
      <c r="AJ9" s="6" t="s">
        <v>2</v>
      </c>
      <c r="AK9" s="220" t="s">
        <v>3</v>
      </c>
      <c r="AL9" s="6" t="s">
        <v>6</v>
      </c>
      <c r="AM9" s="6" t="s">
        <v>2</v>
      </c>
      <c r="AN9" s="220" t="s">
        <v>3</v>
      </c>
      <c r="AO9" s="6" t="s">
        <v>6</v>
      </c>
      <c r="AP9" s="6" t="s">
        <v>2</v>
      </c>
      <c r="AQ9" s="220" t="s">
        <v>3</v>
      </c>
      <c r="AR9" s="6" t="s">
        <v>6</v>
      </c>
      <c r="AS9" s="6" t="s">
        <v>2</v>
      </c>
      <c r="AT9" s="220" t="s">
        <v>3</v>
      </c>
      <c r="AU9" s="6" t="s">
        <v>6</v>
      </c>
      <c r="AV9" s="6" t="s">
        <v>2</v>
      </c>
      <c r="AW9" s="220" t="s">
        <v>3</v>
      </c>
      <c r="AX9" s="6" t="s">
        <v>6</v>
      </c>
      <c r="AY9" s="6" t="s">
        <v>2</v>
      </c>
      <c r="AZ9" s="220" t="s">
        <v>3</v>
      </c>
      <c r="BA9" s="6" t="s">
        <v>6</v>
      </c>
      <c r="BB9" s="6" t="s">
        <v>2</v>
      </c>
      <c r="BC9" s="220" t="s">
        <v>3</v>
      </c>
      <c r="BD9" s="6" t="s">
        <v>6</v>
      </c>
      <c r="BE9" s="6" t="s">
        <v>2</v>
      </c>
      <c r="BF9" s="220" t="s">
        <v>3</v>
      </c>
      <c r="BG9" s="6" t="s">
        <v>6</v>
      </c>
      <c r="BH9" s="6" t="s">
        <v>2</v>
      </c>
      <c r="BI9" s="220" t="s">
        <v>3</v>
      </c>
      <c r="BJ9" s="6" t="s">
        <v>6</v>
      </c>
      <c r="BK9" s="6" t="s">
        <v>2</v>
      </c>
      <c r="BL9" s="220" t="s">
        <v>3</v>
      </c>
      <c r="BM9" s="6" t="s">
        <v>6</v>
      </c>
      <c r="BN9" s="6" t="s">
        <v>2</v>
      </c>
      <c r="BO9" s="220" t="s">
        <v>3</v>
      </c>
      <c r="BP9" s="6" t="s">
        <v>6</v>
      </c>
      <c r="BQ9" s="6" t="s">
        <v>2</v>
      </c>
      <c r="BR9" s="220" t="s">
        <v>3</v>
      </c>
      <c r="BS9" s="6" t="s">
        <v>6</v>
      </c>
      <c r="BT9" s="6" t="s">
        <v>2</v>
      </c>
      <c r="BU9" s="220" t="s">
        <v>3</v>
      </c>
      <c r="BV9" s="6" t="s">
        <v>6</v>
      </c>
      <c r="BW9" s="6" t="s">
        <v>2</v>
      </c>
      <c r="BX9" s="220" t="s">
        <v>3</v>
      </c>
      <c r="BY9" s="6" t="s">
        <v>6</v>
      </c>
      <c r="BZ9" s="6" t="s">
        <v>2</v>
      </c>
      <c r="CA9" s="220" t="s">
        <v>3</v>
      </c>
      <c r="CB9" s="6" t="s">
        <v>6</v>
      </c>
      <c r="CC9" s="6" t="s">
        <v>2</v>
      </c>
      <c r="CD9" s="220" t="s">
        <v>3</v>
      </c>
      <c r="CE9" s="6" t="s">
        <v>6</v>
      </c>
      <c r="CF9" s="6" t="s">
        <v>2</v>
      </c>
      <c r="CG9" s="220" t="s">
        <v>3</v>
      </c>
      <c r="CH9" s="6" t="s">
        <v>6</v>
      </c>
      <c r="CI9" s="6" t="s">
        <v>2</v>
      </c>
      <c r="CJ9" s="220" t="s">
        <v>3</v>
      </c>
      <c r="CK9" s="6" t="s">
        <v>6</v>
      </c>
      <c r="CL9" s="41" t="s">
        <v>2</v>
      </c>
      <c r="CM9" s="221" t="s">
        <v>3</v>
      </c>
      <c r="CN9" s="41" t="s">
        <v>6</v>
      </c>
      <c r="CO9" s="41" t="s">
        <v>2</v>
      </c>
      <c r="CP9" s="221" t="s">
        <v>3</v>
      </c>
      <c r="CQ9" s="41" t="s">
        <v>6</v>
      </c>
      <c r="CR9" s="6" t="s">
        <v>2</v>
      </c>
      <c r="CS9" s="220" t="s">
        <v>3</v>
      </c>
      <c r="CT9" s="6" t="s">
        <v>6</v>
      </c>
      <c r="CU9" s="6" t="s">
        <v>2</v>
      </c>
      <c r="CV9" s="220" t="s">
        <v>3</v>
      </c>
      <c r="CW9" s="6" t="s">
        <v>6</v>
      </c>
      <c r="CX9" s="6" t="s">
        <v>2</v>
      </c>
      <c r="CY9" s="220" t="s">
        <v>3</v>
      </c>
      <c r="CZ9" s="6" t="s">
        <v>6</v>
      </c>
      <c r="DA9" s="6" t="s">
        <v>2</v>
      </c>
      <c r="DB9" s="220" t="s">
        <v>3</v>
      </c>
      <c r="DC9" s="6" t="s">
        <v>6</v>
      </c>
      <c r="DD9" s="6" t="s">
        <v>2</v>
      </c>
      <c r="DE9" s="220" t="s">
        <v>3</v>
      </c>
      <c r="DF9" s="6" t="s">
        <v>6</v>
      </c>
      <c r="DG9" s="6" t="s">
        <v>2</v>
      </c>
      <c r="DH9" s="220" t="s">
        <v>3</v>
      </c>
      <c r="DI9" s="6" t="s">
        <v>6</v>
      </c>
      <c r="DJ9" s="6" t="s">
        <v>2</v>
      </c>
      <c r="DK9" s="220" t="s">
        <v>3</v>
      </c>
      <c r="DL9" s="6" t="s">
        <v>6</v>
      </c>
      <c r="DM9" s="66" t="s">
        <v>7</v>
      </c>
      <c r="DN9" s="274" t="s">
        <v>8</v>
      </c>
      <c r="DO9" s="274"/>
      <c r="DP9" s="274"/>
      <c r="DQ9" s="219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91</v>
      </c>
      <c r="C10" s="11">
        <v>4</v>
      </c>
      <c r="D10" s="134">
        <f t="shared" ref="D10:D18" ca="1" si="1">IF(C10&gt;0,(INDIRECT(ADDRESS(C10,$C$7,,,"ТаблицаСоответствия"))+E10)*$C$8,0)</f>
        <v>176.4</v>
      </c>
      <c r="E10" s="8"/>
      <c r="F10" s="11"/>
      <c r="G10" s="134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4">
        <f t="shared" ref="M10:M18" ca="1" si="4">IF(L10&gt;0,(INDIRECT(ADDRESS(L10,$L$7,,,"ТаблицаСоответствия"))+N10)*$L$8,0)</f>
        <v>0</v>
      </c>
      <c r="N10" s="8"/>
      <c r="O10" s="11"/>
      <c r="P10" s="134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82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82">
        <f t="shared" ref="Y10:Y18" ca="1" si="8">IF(X10&gt;0,(INDIRECT(ADDRESS(X10,$X$7,,,"ТаблицаСоответствия"))+Z10)*$X$8,0)</f>
        <v>16.799999999999997</v>
      </c>
      <c r="Z10" s="8"/>
      <c r="AA10" s="11"/>
      <c r="AB10" s="182">
        <f t="shared" ref="AB10:AB18" ca="1" si="9">IF(AA10&gt;0,(INDIRECT(ADDRESS(AA10,$AA$7,,,"ТаблицаСоответствия"))+AC10)*$AA$8,0)</f>
        <v>0</v>
      </c>
      <c r="AC10" s="8"/>
      <c r="AD10" s="11"/>
      <c r="AE10" s="182">
        <f t="shared" ref="AE10:AE18" ca="1" si="10">IF(AD10&gt;0,(INDIRECT(ADDRESS(AD10,$AD$7,,,"ТаблицаСоответствия"))+AF10)*$AD$8,0)</f>
        <v>0</v>
      </c>
      <c r="AF10" s="8"/>
      <c r="AG10" s="11"/>
      <c r="AH10" s="182">
        <f t="shared" ref="AH10:AH18" ca="1" si="11">IF(AG10&gt;0,(INDIRECT(ADDRESS(AG10,$AG$7,,,"ТаблицаСоответствия"))+AI10)*$AG$8,0)</f>
        <v>0</v>
      </c>
      <c r="AI10" s="8"/>
      <c r="AJ10" s="11"/>
      <c r="AK10" s="134">
        <f t="shared" ref="AK10:AK18" ca="1" si="12">IF(AJ10&gt;0,(INDIRECT(ADDRESS(AJ10,$AJ$7,,,"ТаблицаСоответствия"))+AL10)*$AJ$8,0)</f>
        <v>0</v>
      </c>
      <c r="AL10" s="8"/>
      <c r="AM10" s="11"/>
      <c r="AN10" s="182">
        <f t="shared" ref="AN10:AN18" ca="1" si="13">IF(AM10&gt;0,(INDIRECT(ADDRESS(AM10,$AM$7,,,"ТаблицаСоответствия"))+AO10)*$AM$8,0)</f>
        <v>0</v>
      </c>
      <c r="AO10" s="8"/>
      <c r="AP10" s="11"/>
      <c r="AQ10" s="182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35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15" t="str">
        <f>B10</f>
        <v>Завьялов Артем - Шадрина Алина</v>
      </c>
      <c r="DO10" s="316"/>
      <c r="DP10" s="317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51</v>
      </c>
      <c r="C11" s="12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4">
        <f t="shared" ca="1" si="4"/>
        <v>0</v>
      </c>
      <c r="N11" s="9"/>
      <c r="O11" s="12"/>
      <c r="P11" s="134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82">
        <f t="shared" ca="1" si="7"/>
        <v>105.60000000000001</v>
      </c>
      <c r="W11" s="9"/>
      <c r="X11" s="12">
        <v>2</v>
      </c>
      <c r="Y11" s="182">
        <f t="shared" ca="1" si="8"/>
        <v>14</v>
      </c>
      <c r="Z11" s="9"/>
      <c r="AA11" s="12"/>
      <c r="AB11" s="182">
        <f t="shared" ca="1" si="9"/>
        <v>0</v>
      </c>
      <c r="AC11" s="9"/>
      <c r="AD11" s="12"/>
      <c r="AE11" s="182">
        <f t="shared" ca="1" si="10"/>
        <v>0</v>
      </c>
      <c r="AF11" s="9"/>
      <c r="AG11" s="12"/>
      <c r="AH11" s="182">
        <f t="shared" ca="1" si="11"/>
        <v>0</v>
      </c>
      <c r="AI11" s="9"/>
      <c r="AJ11" s="12"/>
      <c r="AK11" s="134">
        <f t="shared" ca="1" si="12"/>
        <v>0</v>
      </c>
      <c r="AL11" s="9"/>
      <c r="AM11" s="12"/>
      <c r="AN11" s="182">
        <f t="shared" ca="1" si="13"/>
        <v>0</v>
      </c>
      <c r="AO11" s="9"/>
      <c r="AP11" s="12"/>
      <c r="AQ11" s="182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35">
        <f t="shared" ca="1" si="39"/>
        <v>119.60000000000001</v>
      </c>
      <c r="DN11" s="318" t="str">
        <f t="shared" ref="DN11:DN25" si="40">B11</f>
        <v>Храпов Артём - Литвинова Софья</v>
      </c>
      <c r="DO11" s="319"/>
      <c r="DP11" s="320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49</v>
      </c>
      <c r="C12" s="12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82">
        <f t="shared" ca="1" si="7"/>
        <v>54.400000000000006</v>
      </c>
      <c r="W12" s="9"/>
      <c r="X12" s="12">
        <v>3</v>
      </c>
      <c r="Y12" s="182">
        <f t="shared" ca="1" si="8"/>
        <v>11.2</v>
      </c>
      <c r="Z12" s="9"/>
      <c r="AA12" s="12"/>
      <c r="AB12" s="182">
        <f t="shared" ca="1" si="9"/>
        <v>0</v>
      </c>
      <c r="AC12" s="9"/>
      <c r="AD12" s="12"/>
      <c r="AE12" s="182">
        <f t="shared" ca="1" si="10"/>
        <v>0</v>
      </c>
      <c r="AF12" s="9"/>
      <c r="AG12" s="12"/>
      <c r="AH12" s="182">
        <f t="shared" ca="1" si="11"/>
        <v>0</v>
      </c>
      <c r="AI12" s="9"/>
      <c r="AJ12" s="12"/>
      <c r="AK12" s="134">
        <f t="shared" ca="1" si="12"/>
        <v>0</v>
      </c>
      <c r="AL12" s="9"/>
      <c r="AM12" s="12"/>
      <c r="AN12" s="182">
        <f t="shared" ca="1" si="13"/>
        <v>0</v>
      </c>
      <c r="AO12" s="9"/>
      <c r="AP12" s="12"/>
      <c r="AQ12" s="182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35">
        <f t="shared" ca="1" si="39"/>
        <v>65.600000000000009</v>
      </c>
      <c r="DN12" s="315" t="str">
        <f>B12</f>
        <v>Новицкий Леонид - Захарченко Дарья</v>
      </c>
      <c r="DO12" s="316"/>
      <c r="DP12" s="317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23" t="s">
        <v>83</v>
      </c>
      <c r="C13" s="12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82">
        <f t="shared" ca="1" si="7"/>
        <v>35.200000000000003</v>
      </c>
      <c r="W13" s="9"/>
      <c r="X13" s="12">
        <v>4</v>
      </c>
      <c r="Y13" s="182">
        <f t="shared" ca="1" si="8"/>
        <v>8.3999999999999986</v>
      </c>
      <c r="Z13" s="9"/>
      <c r="AA13" s="12"/>
      <c r="AB13" s="182">
        <f t="shared" ca="1" si="9"/>
        <v>0</v>
      </c>
      <c r="AC13" s="9"/>
      <c r="AD13" s="12"/>
      <c r="AE13" s="182">
        <f t="shared" ca="1" si="10"/>
        <v>0</v>
      </c>
      <c r="AF13" s="9"/>
      <c r="AG13" s="12"/>
      <c r="AH13" s="182">
        <f t="shared" ca="1" si="11"/>
        <v>0</v>
      </c>
      <c r="AI13" s="9"/>
      <c r="AJ13" s="12"/>
      <c r="AK13" s="134">
        <f t="shared" ca="1" si="12"/>
        <v>0</v>
      </c>
      <c r="AL13" s="9"/>
      <c r="AM13" s="12"/>
      <c r="AN13" s="182">
        <f t="shared" ca="1" si="13"/>
        <v>0</v>
      </c>
      <c r="AO13" s="9"/>
      <c r="AP13" s="12"/>
      <c r="AQ13" s="182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35">
        <f t="shared" ca="1" si="39"/>
        <v>43.6</v>
      </c>
      <c r="DN13" s="216" t="str">
        <f t="shared" si="40"/>
        <v>Булатов Артём - Саламаха Дарья</v>
      </c>
      <c r="DO13" s="217"/>
      <c r="DP13" s="218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82">
        <f t="shared" ca="1" si="7"/>
        <v>0</v>
      </c>
      <c r="W14" s="9"/>
      <c r="X14" s="12"/>
      <c r="Y14" s="182">
        <f t="shared" ca="1" si="8"/>
        <v>0</v>
      </c>
      <c r="Z14" s="9"/>
      <c r="AA14" s="12"/>
      <c r="AB14" s="182">
        <f t="shared" ca="1" si="9"/>
        <v>0</v>
      </c>
      <c r="AC14" s="9"/>
      <c r="AD14" s="12"/>
      <c r="AE14" s="182">
        <f t="shared" ca="1" si="10"/>
        <v>0</v>
      </c>
      <c r="AF14" s="9"/>
      <c r="AG14" s="12"/>
      <c r="AH14" s="182">
        <f t="shared" ca="1" si="11"/>
        <v>0</v>
      </c>
      <c r="AI14" s="9"/>
      <c r="AJ14" s="12"/>
      <c r="AK14" s="134">
        <f t="shared" ca="1" si="12"/>
        <v>0</v>
      </c>
      <c r="AL14" s="9"/>
      <c r="AM14" s="12"/>
      <c r="AN14" s="182">
        <f t="shared" ca="1" si="13"/>
        <v>0</v>
      </c>
      <c r="AO14" s="9"/>
      <c r="AP14" s="12"/>
      <c r="AQ14" s="182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35">
        <f t="shared" ca="1" si="39"/>
        <v>0</v>
      </c>
      <c r="DN14" s="278">
        <f>B14</f>
        <v>0</v>
      </c>
      <c r="DO14" s="279"/>
      <c r="DP14" s="280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4">
        <f t="shared" ca="1" si="1"/>
        <v>0</v>
      </c>
      <c r="E15" s="32"/>
      <c r="F15" s="12"/>
      <c r="G15" s="134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4">
        <f t="shared" ca="1" si="4"/>
        <v>0</v>
      </c>
      <c r="N15" s="32"/>
      <c r="O15" s="12"/>
      <c r="P15" s="134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82">
        <f t="shared" ca="1" si="7"/>
        <v>0</v>
      </c>
      <c r="W15" s="32"/>
      <c r="X15" s="12"/>
      <c r="Y15" s="182">
        <f t="shared" ca="1" si="8"/>
        <v>0</v>
      </c>
      <c r="Z15" s="32"/>
      <c r="AA15" s="12"/>
      <c r="AB15" s="182">
        <f t="shared" ca="1" si="9"/>
        <v>0</v>
      </c>
      <c r="AC15" s="32"/>
      <c r="AD15" s="12"/>
      <c r="AE15" s="182">
        <f t="shared" ca="1" si="10"/>
        <v>0</v>
      </c>
      <c r="AF15" s="32"/>
      <c r="AG15" s="12"/>
      <c r="AH15" s="182">
        <f t="shared" ca="1" si="11"/>
        <v>0</v>
      </c>
      <c r="AI15" s="32"/>
      <c r="AJ15" s="12"/>
      <c r="AK15" s="134">
        <f t="shared" ca="1" si="12"/>
        <v>0</v>
      </c>
      <c r="AL15" s="32"/>
      <c r="AM15" s="12"/>
      <c r="AN15" s="182">
        <f t="shared" ca="1" si="13"/>
        <v>0</v>
      </c>
      <c r="AO15" s="32"/>
      <c r="AP15" s="12"/>
      <c r="AQ15" s="182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35">
        <f t="shared" ca="1" si="39"/>
        <v>0</v>
      </c>
      <c r="DN15" s="278">
        <f t="shared" si="40"/>
        <v>0</v>
      </c>
      <c r="DO15" s="279"/>
      <c r="DP15" s="280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82">
        <f t="shared" ca="1" si="7"/>
        <v>0</v>
      </c>
      <c r="W16" s="9"/>
      <c r="X16" s="12"/>
      <c r="Y16" s="182">
        <f t="shared" ca="1" si="8"/>
        <v>0</v>
      </c>
      <c r="Z16" s="9"/>
      <c r="AA16" s="12"/>
      <c r="AB16" s="182">
        <f t="shared" ca="1" si="9"/>
        <v>0</v>
      </c>
      <c r="AC16" s="9"/>
      <c r="AD16" s="12"/>
      <c r="AE16" s="182">
        <f t="shared" ca="1" si="10"/>
        <v>0</v>
      </c>
      <c r="AF16" s="9"/>
      <c r="AG16" s="12"/>
      <c r="AH16" s="182">
        <f t="shared" ca="1" si="11"/>
        <v>0</v>
      </c>
      <c r="AI16" s="9"/>
      <c r="AJ16" s="12"/>
      <c r="AK16" s="134">
        <f t="shared" ca="1" si="12"/>
        <v>0</v>
      </c>
      <c r="AL16" s="9"/>
      <c r="AM16" s="12"/>
      <c r="AN16" s="182">
        <f t="shared" ca="1" si="13"/>
        <v>0</v>
      </c>
      <c r="AO16" s="9"/>
      <c r="AP16" s="12"/>
      <c r="AQ16" s="182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35">
        <f t="shared" ca="1" si="39"/>
        <v>0</v>
      </c>
      <c r="DN16" s="216">
        <f t="shared" si="40"/>
        <v>0</v>
      </c>
      <c r="DO16" s="217"/>
      <c r="DP16" s="218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/>
      <c r="C17" s="12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82">
        <f t="shared" ca="1" si="7"/>
        <v>0</v>
      </c>
      <c r="W17" s="9"/>
      <c r="X17" s="12"/>
      <c r="Y17" s="182">
        <f t="shared" ca="1" si="8"/>
        <v>0</v>
      </c>
      <c r="Z17" s="9"/>
      <c r="AA17" s="12"/>
      <c r="AB17" s="182">
        <f t="shared" ca="1" si="9"/>
        <v>0</v>
      </c>
      <c r="AC17" s="9"/>
      <c r="AD17" s="12"/>
      <c r="AE17" s="182">
        <f t="shared" ca="1" si="10"/>
        <v>0</v>
      </c>
      <c r="AF17" s="9"/>
      <c r="AG17" s="12"/>
      <c r="AH17" s="182">
        <f t="shared" ca="1" si="11"/>
        <v>0</v>
      </c>
      <c r="AI17" s="9"/>
      <c r="AJ17" s="12"/>
      <c r="AK17" s="134">
        <f t="shared" ca="1" si="12"/>
        <v>0</v>
      </c>
      <c r="AL17" s="9"/>
      <c r="AM17" s="12"/>
      <c r="AN17" s="182">
        <f t="shared" ca="1" si="13"/>
        <v>0</v>
      </c>
      <c r="AO17" s="9"/>
      <c r="AP17" s="12"/>
      <c r="AQ17" s="182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35">
        <f t="shared" ca="1" si="39"/>
        <v>0</v>
      </c>
      <c r="DN17" s="216">
        <f t="shared" si="40"/>
        <v>0</v>
      </c>
      <c r="DO17" s="217"/>
      <c r="DP17" s="218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82">
        <f t="shared" ca="1" si="7"/>
        <v>0</v>
      </c>
      <c r="W18" s="9"/>
      <c r="X18" s="12"/>
      <c r="Y18" s="182">
        <f t="shared" ca="1" si="8"/>
        <v>0</v>
      </c>
      <c r="Z18" s="9"/>
      <c r="AA18" s="12"/>
      <c r="AB18" s="182">
        <f t="shared" ca="1" si="9"/>
        <v>0</v>
      </c>
      <c r="AC18" s="9"/>
      <c r="AD18" s="12"/>
      <c r="AE18" s="182">
        <f t="shared" ca="1" si="10"/>
        <v>0</v>
      </c>
      <c r="AF18" s="9"/>
      <c r="AG18" s="12"/>
      <c r="AH18" s="182">
        <f t="shared" ca="1" si="11"/>
        <v>0</v>
      </c>
      <c r="AI18" s="9"/>
      <c r="AJ18" s="12"/>
      <c r="AK18" s="134">
        <f t="shared" ca="1" si="12"/>
        <v>0</v>
      </c>
      <c r="AL18" s="9"/>
      <c r="AM18" s="12"/>
      <c r="AN18" s="182">
        <f t="shared" ca="1" si="13"/>
        <v>0</v>
      </c>
      <c r="AO18" s="9"/>
      <c r="AP18" s="12"/>
      <c r="AQ18" s="182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35">
        <f t="shared" ca="1" si="39"/>
        <v>0</v>
      </c>
      <c r="DN18" s="216">
        <f t="shared" si="40"/>
        <v>0</v>
      </c>
      <c r="DO18" s="217"/>
      <c r="DP18" s="218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4">
        <f t="shared" ref="D19:D25" ca="1" si="42">IF(C19&gt;0,(INDIRECT(ADDRESS(C19,$C$7,,,"ТаблицаСоответствия"))+E19)*$C$8,0)</f>
        <v>0</v>
      </c>
      <c r="E19" s="9"/>
      <c r="F19" s="12"/>
      <c r="G19" s="134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4">
        <f t="shared" ref="M19:M25" ca="1" si="45">IF(L19&gt;0,(INDIRECT(ADDRESS(L19,$L$7,,,"ТаблицаСоответствия"))+N19)*$L$8,0)</f>
        <v>0</v>
      </c>
      <c r="N19" s="9"/>
      <c r="O19" s="12"/>
      <c r="P19" s="134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82">
        <f t="shared" ref="V19:V25" ca="1" si="48">IF(U19&gt;0,(INDIRECT(ADDRESS(U19,$U$7,,,"ТаблицаСоответствия"))+W19)*$U$8,0)</f>
        <v>0</v>
      </c>
      <c r="W19" s="9"/>
      <c r="X19" s="12"/>
      <c r="Y19" s="182">
        <f t="shared" ref="Y19:Y25" ca="1" si="49">IF(X19&gt;0,(INDIRECT(ADDRESS(X19,$X$7,,,"ТаблицаСоответствия"))+Z19)*$X$8,0)</f>
        <v>0</v>
      </c>
      <c r="Z19" s="9"/>
      <c r="AA19" s="12"/>
      <c r="AB19" s="182">
        <f t="shared" ref="AB19:AB25" ca="1" si="50">IF(AA19&gt;0,(INDIRECT(ADDRESS(AA19,$AA$7,,,"ТаблицаСоответствия"))+AC19)*$AA$8,0)</f>
        <v>0</v>
      </c>
      <c r="AC19" s="9"/>
      <c r="AD19" s="12"/>
      <c r="AE19" s="182">
        <f t="shared" ref="AE19:AE25" ca="1" si="51">IF(AD19&gt;0,(INDIRECT(ADDRESS(AD19,$AD$7,,,"ТаблицаСоответствия"))+AF19)*$AD$8,0)</f>
        <v>0</v>
      </c>
      <c r="AF19" s="9"/>
      <c r="AG19" s="12"/>
      <c r="AH19" s="182">
        <f t="shared" ref="AH19:AH25" ca="1" si="52">IF(AG19&gt;0,(INDIRECT(ADDRESS(AG19,$AG$7,,,"ТаблицаСоответствия"))+AI19)*$AG$8,0)</f>
        <v>0</v>
      </c>
      <c r="AI19" s="9"/>
      <c r="AJ19" s="12"/>
      <c r="AK19" s="134">
        <f t="shared" ref="AK19:AK25" ca="1" si="53">IF(AJ19&gt;0,(INDIRECT(ADDRESS(AJ19,$AJ$7,,,"ТаблицаСоответствия"))+AL19)*$AJ$8,0)</f>
        <v>0</v>
      </c>
      <c r="AL19" s="9"/>
      <c r="AM19" s="12"/>
      <c r="AN19" s="182">
        <f t="shared" ref="AN19:AN25" ca="1" si="54">IF(AM19&gt;0,(INDIRECT(ADDRESS(AM19,$AM$7,,,"ТаблицаСоответствия"))+AO19)*$AM$8,0)</f>
        <v>0</v>
      </c>
      <c r="AO19" s="9"/>
      <c r="AP19" s="12"/>
      <c r="AQ19" s="182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35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13">
        <f t="shared" si="40"/>
        <v>0</v>
      </c>
      <c r="DO19" s="214"/>
      <c r="DP19" s="215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4">
        <f t="shared" ca="1" si="42"/>
        <v>0</v>
      </c>
      <c r="E20" s="9"/>
      <c r="F20" s="12"/>
      <c r="G20" s="134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4">
        <f t="shared" ca="1" si="45"/>
        <v>0</v>
      </c>
      <c r="N20" s="9"/>
      <c r="O20" s="12"/>
      <c r="P20" s="134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82">
        <f t="shared" ca="1" si="48"/>
        <v>0</v>
      </c>
      <c r="W20" s="9"/>
      <c r="X20" s="12"/>
      <c r="Y20" s="182">
        <f t="shared" ca="1" si="49"/>
        <v>0</v>
      </c>
      <c r="Z20" s="9"/>
      <c r="AA20" s="12"/>
      <c r="AB20" s="182">
        <f t="shared" ca="1" si="50"/>
        <v>0</v>
      </c>
      <c r="AC20" s="9"/>
      <c r="AD20" s="12"/>
      <c r="AE20" s="182">
        <f t="shared" ca="1" si="51"/>
        <v>0</v>
      </c>
      <c r="AF20" s="9"/>
      <c r="AG20" s="12"/>
      <c r="AH20" s="182">
        <f t="shared" ca="1" si="52"/>
        <v>0</v>
      </c>
      <c r="AI20" s="9"/>
      <c r="AJ20" s="12"/>
      <c r="AK20" s="134">
        <f t="shared" ca="1" si="53"/>
        <v>0</v>
      </c>
      <c r="AL20" s="9"/>
      <c r="AM20" s="12"/>
      <c r="AN20" s="182">
        <f t="shared" ca="1" si="54"/>
        <v>0</v>
      </c>
      <c r="AO20" s="9"/>
      <c r="AP20" s="12"/>
      <c r="AQ20" s="182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35">
        <f t="shared" ca="1" si="80"/>
        <v>0</v>
      </c>
      <c r="DN20" s="213">
        <f t="shared" si="40"/>
        <v>0</v>
      </c>
      <c r="DO20" s="214"/>
      <c r="DP20" s="215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4">
        <f t="shared" ca="1" si="42"/>
        <v>0</v>
      </c>
      <c r="E21" s="32"/>
      <c r="F21" s="12"/>
      <c r="G21" s="134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4">
        <f t="shared" ca="1" si="45"/>
        <v>0</v>
      </c>
      <c r="N21" s="32"/>
      <c r="O21" s="12"/>
      <c r="P21" s="134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82">
        <f t="shared" ca="1" si="48"/>
        <v>0</v>
      </c>
      <c r="W21" s="32"/>
      <c r="X21" s="12"/>
      <c r="Y21" s="182">
        <f t="shared" ca="1" si="49"/>
        <v>0</v>
      </c>
      <c r="Z21" s="32"/>
      <c r="AA21" s="12"/>
      <c r="AB21" s="182">
        <f t="shared" ca="1" si="50"/>
        <v>0</v>
      </c>
      <c r="AC21" s="32"/>
      <c r="AD21" s="12"/>
      <c r="AE21" s="182">
        <f t="shared" ca="1" si="51"/>
        <v>0</v>
      </c>
      <c r="AF21" s="32"/>
      <c r="AG21" s="12"/>
      <c r="AH21" s="182">
        <f t="shared" ca="1" si="52"/>
        <v>0</v>
      </c>
      <c r="AI21" s="32"/>
      <c r="AJ21" s="12"/>
      <c r="AK21" s="134">
        <f t="shared" ca="1" si="53"/>
        <v>0</v>
      </c>
      <c r="AL21" s="32"/>
      <c r="AM21" s="12"/>
      <c r="AN21" s="182">
        <f t="shared" ca="1" si="54"/>
        <v>0</v>
      </c>
      <c r="AO21" s="32"/>
      <c r="AP21" s="12"/>
      <c r="AQ21" s="182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35">
        <f t="shared" ca="1" si="80"/>
        <v>0</v>
      </c>
      <c r="DN21" s="213">
        <f t="shared" si="40"/>
        <v>0</v>
      </c>
      <c r="DO21" s="214"/>
      <c r="DP21" s="215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4">
        <f t="shared" ca="1" si="42"/>
        <v>0</v>
      </c>
      <c r="E22" s="9"/>
      <c r="F22" s="12"/>
      <c r="G22" s="134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4">
        <f t="shared" ca="1" si="45"/>
        <v>0</v>
      </c>
      <c r="N22" s="9"/>
      <c r="O22" s="12"/>
      <c r="P22" s="134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82">
        <f t="shared" ca="1" si="48"/>
        <v>0</v>
      </c>
      <c r="W22" s="9"/>
      <c r="X22" s="12"/>
      <c r="Y22" s="182">
        <f t="shared" ca="1" si="49"/>
        <v>0</v>
      </c>
      <c r="Z22" s="9"/>
      <c r="AA22" s="12"/>
      <c r="AB22" s="182">
        <f t="shared" ca="1" si="50"/>
        <v>0</v>
      </c>
      <c r="AC22" s="9"/>
      <c r="AD22" s="12"/>
      <c r="AE22" s="182">
        <f t="shared" ca="1" si="51"/>
        <v>0</v>
      </c>
      <c r="AF22" s="9"/>
      <c r="AG22" s="12"/>
      <c r="AH22" s="182">
        <f t="shared" ca="1" si="52"/>
        <v>0</v>
      </c>
      <c r="AI22" s="9"/>
      <c r="AJ22" s="12"/>
      <c r="AK22" s="134">
        <f t="shared" ca="1" si="53"/>
        <v>0</v>
      </c>
      <c r="AL22" s="9"/>
      <c r="AM22" s="12"/>
      <c r="AN22" s="182">
        <f t="shared" ca="1" si="54"/>
        <v>0</v>
      </c>
      <c r="AO22" s="9"/>
      <c r="AP22" s="12"/>
      <c r="AQ22" s="182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35">
        <f t="shared" ca="1" si="80"/>
        <v>0</v>
      </c>
      <c r="DN22" s="213">
        <f t="shared" si="40"/>
        <v>0</v>
      </c>
      <c r="DO22" s="214"/>
      <c r="DP22" s="215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4">
        <f t="shared" ca="1" si="42"/>
        <v>0</v>
      </c>
      <c r="E23" s="9"/>
      <c r="F23" s="12"/>
      <c r="G23" s="134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4">
        <f t="shared" ca="1" si="45"/>
        <v>0</v>
      </c>
      <c r="N23" s="9"/>
      <c r="O23" s="12"/>
      <c r="P23" s="134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82">
        <f t="shared" ca="1" si="48"/>
        <v>0</v>
      </c>
      <c r="W23" s="9"/>
      <c r="X23" s="12"/>
      <c r="Y23" s="182">
        <f t="shared" ca="1" si="49"/>
        <v>0</v>
      </c>
      <c r="Z23" s="9"/>
      <c r="AA23" s="12"/>
      <c r="AB23" s="182">
        <f t="shared" ca="1" si="50"/>
        <v>0</v>
      </c>
      <c r="AC23" s="9"/>
      <c r="AD23" s="12"/>
      <c r="AE23" s="182">
        <f t="shared" ca="1" si="51"/>
        <v>0</v>
      </c>
      <c r="AF23" s="9"/>
      <c r="AG23" s="12"/>
      <c r="AH23" s="182">
        <f t="shared" ca="1" si="52"/>
        <v>0</v>
      </c>
      <c r="AI23" s="9"/>
      <c r="AJ23" s="12"/>
      <c r="AK23" s="134">
        <f t="shared" ca="1" si="53"/>
        <v>0</v>
      </c>
      <c r="AL23" s="9"/>
      <c r="AM23" s="12"/>
      <c r="AN23" s="182">
        <f t="shared" ca="1" si="54"/>
        <v>0</v>
      </c>
      <c r="AO23" s="9"/>
      <c r="AP23" s="12"/>
      <c r="AQ23" s="182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35">
        <f t="shared" ca="1" si="80"/>
        <v>0</v>
      </c>
      <c r="DN23" s="275">
        <f t="shared" si="40"/>
        <v>0</v>
      </c>
      <c r="DO23" s="276"/>
      <c r="DP23" s="277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00"/>
      <c r="C24" s="37"/>
      <c r="D24" s="134">
        <f t="shared" ca="1" si="42"/>
        <v>0</v>
      </c>
      <c r="E24" s="9"/>
      <c r="F24" s="12"/>
      <c r="G24" s="134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4">
        <f t="shared" ca="1" si="45"/>
        <v>0</v>
      </c>
      <c r="N24" s="9"/>
      <c r="O24" s="12"/>
      <c r="P24" s="134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82">
        <f t="shared" ca="1" si="48"/>
        <v>0</v>
      </c>
      <c r="W24" s="9"/>
      <c r="X24" s="12"/>
      <c r="Y24" s="182">
        <f t="shared" ca="1" si="49"/>
        <v>0</v>
      </c>
      <c r="Z24" s="9"/>
      <c r="AA24" s="12"/>
      <c r="AB24" s="182">
        <f t="shared" ca="1" si="50"/>
        <v>0</v>
      </c>
      <c r="AC24" s="9"/>
      <c r="AD24" s="12"/>
      <c r="AE24" s="182">
        <f t="shared" ca="1" si="51"/>
        <v>0</v>
      </c>
      <c r="AF24" s="9"/>
      <c r="AG24" s="12"/>
      <c r="AH24" s="182">
        <f t="shared" ca="1" si="52"/>
        <v>0</v>
      </c>
      <c r="AI24" s="9"/>
      <c r="AJ24" s="12"/>
      <c r="AK24" s="134">
        <f t="shared" ca="1" si="53"/>
        <v>0</v>
      </c>
      <c r="AL24" s="9"/>
      <c r="AM24" s="12"/>
      <c r="AN24" s="182">
        <f t="shared" ca="1" si="54"/>
        <v>0</v>
      </c>
      <c r="AO24" s="9"/>
      <c r="AP24" s="12"/>
      <c r="AQ24" s="182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04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35">
        <v>0</v>
      </c>
      <c r="DN24" s="291">
        <f t="shared" si="40"/>
        <v>0</v>
      </c>
      <c r="DO24" s="292"/>
      <c r="DP24" s="293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196"/>
      <c r="C25" s="37"/>
      <c r="D25" s="134">
        <f t="shared" ca="1" si="42"/>
        <v>0</v>
      </c>
      <c r="E25" s="32"/>
      <c r="F25" s="12"/>
      <c r="G25" s="134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4">
        <f t="shared" ca="1" si="45"/>
        <v>0</v>
      </c>
      <c r="N25" s="32"/>
      <c r="O25" s="12"/>
      <c r="P25" s="134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82">
        <f t="shared" ca="1" si="48"/>
        <v>0</v>
      </c>
      <c r="W25" s="32"/>
      <c r="X25" s="12"/>
      <c r="Y25" s="182">
        <f t="shared" ca="1" si="49"/>
        <v>0</v>
      </c>
      <c r="Z25" s="32"/>
      <c r="AA25" s="12"/>
      <c r="AB25" s="182">
        <f t="shared" ca="1" si="50"/>
        <v>0</v>
      </c>
      <c r="AC25" s="32"/>
      <c r="AD25" s="12"/>
      <c r="AE25" s="182">
        <f t="shared" ca="1" si="51"/>
        <v>0</v>
      </c>
      <c r="AF25" s="32"/>
      <c r="AG25" s="12"/>
      <c r="AH25" s="182">
        <f t="shared" ca="1" si="52"/>
        <v>0</v>
      </c>
      <c r="AI25" s="32"/>
      <c r="AJ25" s="12"/>
      <c r="AK25" s="134">
        <f t="shared" ca="1" si="53"/>
        <v>0</v>
      </c>
      <c r="AL25" s="32"/>
      <c r="AM25" s="12"/>
      <c r="AN25" s="182">
        <f t="shared" ca="1" si="54"/>
        <v>0</v>
      </c>
      <c r="AO25" s="32"/>
      <c r="AP25" s="12"/>
      <c r="AQ25" s="182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35">
        <v>0</v>
      </c>
      <c r="DN25" s="291">
        <f t="shared" si="40"/>
        <v>0</v>
      </c>
      <c r="DO25" s="292"/>
      <c r="DP25" s="293"/>
      <c r="DQ25" s="33">
        <f t="shared" si="41"/>
        <v>0</v>
      </c>
    </row>
  </sheetData>
  <sortState ref="B10:DM18">
    <sortCondition descending="1" ref="DM10"/>
  </sortState>
  <mergeCells count="161"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DQ10:DQ25">
    <cfRule type="cellIs" dxfId="52" priority="1" stopIfTrue="1" operator="equal">
      <formula>2</formula>
    </cfRule>
    <cfRule type="cellIs" dxfId="51" priority="2" stopIfTrue="1" operator="equal">
      <formula>3</formula>
    </cfRule>
    <cfRule type="cellIs" dxfId="50" priority="3" stopIfTrue="1" operator="equal">
      <formula>2</formula>
    </cfRule>
    <cfRule type="cellIs" dxfId="49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45" t="s">
        <v>66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69</v>
      </c>
      <c r="P5" s="246"/>
      <c r="Q5" s="248"/>
      <c r="R5" s="245" t="s">
        <v>70</v>
      </c>
      <c r="S5" s="246"/>
      <c r="T5" s="248"/>
      <c r="U5" s="245" t="s">
        <v>65</v>
      </c>
      <c r="V5" s="246"/>
      <c r="W5" s="247"/>
      <c r="X5" s="245" t="s">
        <v>71</v>
      </c>
      <c r="Y5" s="246"/>
      <c r="Z5" s="247"/>
      <c r="AA5" s="245"/>
      <c r="AB5" s="246"/>
      <c r="AC5" s="248"/>
    </row>
    <row r="6" spans="1:35" ht="15.75" thickBot="1" x14ac:dyDescent="0.3">
      <c r="A6" s="1"/>
      <c r="B6" s="6" t="s">
        <v>1</v>
      </c>
      <c r="C6" s="255">
        <v>60</v>
      </c>
      <c r="D6" s="256"/>
      <c r="E6" s="248"/>
      <c r="F6" s="261"/>
      <c r="G6" s="262"/>
      <c r="H6" s="260"/>
      <c r="I6" s="255"/>
      <c r="J6" s="256"/>
      <c r="K6" s="257"/>
      <c r="L6" s="255"/>
      <c r="M6" s="256"/>
      <c r="N6" s="257"/>
      <c r="O6" s="255"/>
      <c r="P6" s="256"/>
      <c r="Q6" s="248"/>
      <c r="R6" s="255"/>
      <c r="S6" s="256"/>
      <c r="T6" s="248"/>
      <c r="U6" s="255">
        <v>28</v>
      </c>
      <c r="V6" s="256"/>
      <c r="W6" s="248"/>
      <c r="X6" s="255">
        <v>4</v>
      </c>
      <c r="Y6" s="256"/>
      <c r="Z6" s="248"/>
      <c r="AA6" s="255"/>
      <c r="AB6" s="256"/>
      <c r="AC6" s="248"/>
    </row>
    <row r="7" spans="1:35" ht="15.75" thickBot="1" x14ac:dyDescent="0.3">
      <c r="A7" s="1"/>
      <c r="B7" s="6" t="s">
        <v>5</v>
      </c>
      <c r="C7" s="263">
        <v>5</v>
      </c>
      <c r="D7" s="264"/>
      <c r="E7" s="265"/>
      <c r="F7" s="270"/>
      <c r="G7" s="271"/>
      <c r="H7" s="272"/>
      <c r="I7" s="263"/>
      <c r="J7" s="264"/>
      <c r="K7" s="269"/>
      <c r="L7" s="263"/>
      <c r="M7" s="264"/>
      <c r="N7" s="269"/>
      <c r="O7" s="263"/>
      <c r="P7" s="264"/>
      <c r="Q7" s="265"/>
      <c r="R7" s="263"/>
      <c r="S7" s="264"/>
      <c r="T7" s="265"/>
      <c r="U7" s="263">
        <v>3</v>
      </c>
      <c r="V7" s="264"/>
      <c r="W7" s="265"/>
      <c r="X7" s="263">
        <v>1</v>
      </c>
      <c r="Y7" s="264"/>
      <c r="Z7" s="265"/>
      <c r="AA7" s="263"/>
      <c r="AB7" s="264"/>
      <c r="AC7" s="265"/>
    </row>
    <row r="8" spans="1:35" ht="15.75" thickBot="1" x14ac:dyDescent="0.3">
      <c r="A8" s="1"/>
      <c r="B8" s="6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/>
      <c r="AB8" s="256"/>
      <c r="AC8" s="248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0" t="s">
        <v>8</v>
      </c>
      <c r="AF9" s="290"/>
      <c r="AG9" s="290"/>
      <c r="AH9" s="222" t="s">
        <v>9</v>
      </c>
    </row>
    <row r="10" spans="1:35" s="34" customFormat="1" ht="15.75" thickBot="1" x14ac:dyDescent="0.3">
      <c r="A10" s="128">
        <f t="shared" ref="A10:A20" si="0">A9+1</f>
        <v>1</v>
      </c>
      <c r="B10" s="31" t="s">
        <v>49</v>
      </c>
      <c r="C10" s="12">
        <v>45</v>
      </c>
      <c r="D10" s="171">
        <f t="shared" ref="D10:D20" ca="1" si="1">IF(C10&gt;0,(INDIRECT(ADDRESS(C10,$C$7,,,"ТаблицаСоответствия"))+E10)*$C$8,)</f>
        <v>25.2</v>
      </c>
      <c r="E10" s="32"/>
      <c r="F10" s="12"/>
      <c r="G10" s="171">
        <f t="shared" ref="G10:G20" ca="1" si="2">IF(F10&gt;0,(INDIRECT(ADDRESS(F10,$F$7,,,"ТаблицаСоответствия"))+H10)*$F$8,)</f>
        <v>0</v>
      </c>
      <c r="H10" s="32"/>
      <c r="I10" s="12"/>
      <c r="J10" s="171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1">
        <f t="shared" ref="P10:P20" ca="1" si="5">IF(O10&gt;0,(INDIRECT(ADDRESS(O10,$O$7,,,"ТаблицаСоответствия"))+Q10)*$O$8,0)</f>
        <v>0</v>
      </c>
      <c r="Q10" s="9"/>
      <c r="R10" s="12"/>
      <c r="S10" s="171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1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1">
        <f t="shared" ref="Y10:Y20" ca="1" si="8">IF(X10&gt;0,(INDIRECT(ADDRESS(X10,$X$7,,,"ТаблицаСоответствия"))+Z10)*$X$8,0)</f>
        <v>11.2</v>
      </c>
      <c r="Z10" s="9"/>
      <c r="AA10" s="12"/>
      <c r="AB10" s="171">
        <f t="shared" ref="AB10:AB20" ca="1" si="9">IF(AA10&gt;0,(INDIRECT(ADDRESS(AA10,$X$7,,,"ТаблицаСоответствия"))+AC10)*$X$8,0)</f>
        <v>0</v>
      </c>
      <c r="AC10" s="9"/>
      <c r="AD10" s="135">
        <f t="shared" ref="AD10:AD20" ca="1" si="10">SUM(D10,G10,J10,P10,M10,S10,V10,Y10,AB10)</f>
        <v>78</v>
      </c>
      <c r="AE10" s="175" t="str">
        <f t="shared" ref="AE10:AE20" si="11">B10</f>
        <v>Новицкий Леонид - Захарченко Дарья</v>
      </c>
      <c r="AF10" s="175"/>
      <c r="AG10" s="175"/>
      <c r="AH10" s="33">
        <f ca="1">IF(AD10&gt;0,RANK(AD10,$AD$10:$AD$20),0)</f>
        <v>1</v>
      </c>
    </row>
    <row r="11" spans="1:35" ht="15.75" thickBot="1" x14ac:dyDescent="0.3">
      <c r="A11" s="128">
        <f t="shared" si="0"/>
        <v>2</v>
      </c>
      <c r="B11" s="3" t="s">
        <v>19</v>
      </c>
      <c r="C11" s="12"/>
      <c r="D11" s="171">
        <f t="shared" ca="1" si="1"/>
        <v>0</v>
      </c>
      <c r="E11" s="32"/>
      <c r="F11" s="12"/>
      <c r="G11" s="171">
        <f t="shared" ca="1" si="2"/>
        <v>0</v>
      </c>
      <c r="H11" s="32"/>
      <c r="I11" s="12"/>
      <c r="J11" s="171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1">
        <f t="shared" ca="1" si="5"/>
        <v>0</v>
      </c>
      <c r="Q11" s="9"/>
      <c r="R11" s="12"/>
      <c r="S11" s="171">
        <f t="shared" ca="1" si="6"/>
        <v>0</v>
      </c>
      <c r="T11" s="9"/>
      <c r="U11" s="12">
        <v>16</v>
      </c>
      <c r="V11" s="171">
        <f t="shared" ca="1" si="7"/>
        <v>16</v>
      </c>
      <c r="W11" s="9"/>
      <c r="X11" s="12">
        <v>1</v>
      </c>
      <c r="Y11" s="171">
        <f t="shared" ca="1" si="8"/>
        <v>16.799999999999997</v>
      </c>
      <c r="Z11" s="9"/>
      <c r="AA11" s="12"/>
      <c r="AB11" s="171">
        <f t="shared" ca="1" si="9"/>
        <v>0</v>
      </c>
      <c r="AC11" s="9"/>
      <c r="AD11" s="135">
        <f t="shared" ca="1" si="10"/>
        <v>32.799999999999997</v>
      </c>
      <c r="AE11" s="175" t="str">
        <f t="shared" si="11"/>
        <v>Зелов Денис - Лупырь Мария</v>
      </c>
      <c r="AF11" s="175"/>
      <c r="AG11" s="175"/>
      <c r="AH11" s="33">
        <f t="shared" ref="AH11:AH20" ca="1" si="12">IF(AD11&gt;0,RANK(AD11,$AD$10:$AD$28),0)</f>
        <v>2</v>
      </c>
    </row>
    <row r="12" spans="1:35" ht="15.75" thickBot="1" x14ac:dyDescent="0.3">
      <c r="A12" s="128">
        <f t="shared" si="0"/>
        <v>3</v>
      </c>
      <c r="B12" s="225" t="s">
        <v>11</v>
      </c>
      <c r="C12" s="12"/>
      <c r="D12" s="171">
        <f t="shared" ca="1" si="1"/>
        <v>0</v>
      </c>
      <c r="E12" s="9"/>
      <c r="F12" s="12"/>
      <c r="G12" s="171">
        <f t="shared" ca="1" si="2"/>
        <v>0</v>
      </c>
      <c r="H12" s="9"/>
      <c r="I12" s="12"/>
      <c r="J12" s="171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1">
        <f t="shared" ca="1" si="5"/>
        <v>0</v>
      </c>
      <c r="Q12" s="9"/>
      <c r="R12" s="12"/>
      <c r="S12" s="171">
        <f t="shared" ca="1" si="6"/>
        <v>0</v>
      </c>
      <c r="T12" s="9"/>
      <c r="U12" s="12">
        <v>19</v>
      </c>
      <c r="V12" s="171">
        <f t="shared" ca="1" si="7"/>
        <v>9.6000000000000014</v>
      </c>
      <c r="W12" s="9"/>
      <c r="X12" s="12">
        <v>2</v>
      </c>
      <c r="Y12" s="171">
        <f t="shared" ca="1" si="8"/>
        <v>14</v>
      </c>
      <c r="Z12" s="9"/>
      <c r="AA12" s="12"/>
      <c r="AB12" s="171">
        <f t="shared" ca="1" si="9"/>
        <v>0</v>
      </c>
      <c r="AC12" s="9"/>
      <c r="AD12" s="135">
        <f t="shared" ca="1" si="10"/>
        <v>23.6</v>
      </c>
      <c r="AE12" s="175" t="str">
        <f t="shared" si="11"/>
        <v>Корчагин Евгений - Гаврилюк Елизавета</v>
      </c>
      <c r="AF12" s="175"/>
      <c r="AG12" s="175"/>
      <c r="AH12" s="33">
        <f t="shared" ca="1" si="12"/>
        <v>3</v>
      </c>
    </row>
    <row r="13" spans="1:35" ht="15.75" thickBot="1" x14ac:dyDescent="0.3">
      <c r="A13" s="128">
        <f t="shared" si="0"/>
        <v>4</v>
      </c>
      <c r="B13" s="68" t="s">
        <v>48</v>
      </c>
      <c r="C13" s="12"/>
      <c r="D13" s="171">
        <f t="shared" ca="1" si="1"/>
        <v>0</v>
      </c>
      <c r="E13" s="9"/>
      <c r="F13" s="12"/>
      <c r="G13" s="171">
        <f t="shared" ca="1" si="2"/>
        <v>0</v>
      </c>
      <c r="H13" s="9"/>
      <c r="I13" s="12"/>
      <c r="J13" s="171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1">
        <f t="shared" ca="1" si="5"/>
        <v>0</v>
      </c>
      <c r="Q13" s="9"/>
      <c r="R13" s="12"/>
      <c r="S13" s="171">
        <f t="shared" ca="1" si="6"/>
        <v>0</v>
      </c>
      <c r="T13" s="9"/>
      <c r="U13" s="12"/>
      <c r="V13" s="171">
        <f t="shared" ca="1" si="7"/>
        <v>0</v>
      </c>
      <c r="W13" s="9"/>
      <c r="X13" s="12">
        <v>4</v>
      </c>
      <c r="Y13" s="171">
        <f t="shared" ca="1" si="8"/>
        <v>8.3999999999999986</v>
      </c>
      <c r="Z13" s="9"/>
      <c r="AA13" s="12"/>
      <c r="AB13" s="171">
        <f t="shared" ca="1" si="9"/>
        <v>0</v>
      </c>
      <c r="AC13" s="9"/>
      <c r="AD13" s="135">
        <f t="shared" ca="1" si="10"/>
        <v>8.3999999999999986</v>
      </c>
      <c r="AE13" s="175" t="str">
        <f t="shared" si="11"/>
        <v>Корнеев Данила - Мох Кристина</v>
      </c>
      <c r="AF13" s="175"/>
      <c r="AG13" s="175"/>
      <c r="AH13" s="33">
        <f t="shared" ca="1" si="12"/>
        <v>4</v>
      </c>
    </row>
    <row r="14" spans="1:35" ht="15.75" thickBot="1" x14ac:dyDescent="0.3">
      <c r="A14" s="128">
        <f t="shared" si="0"/>
        <v>5</v>
      </c>
      <c r="B14" s="227"/>
      <c r="C14" s="12"/>
      <c r="D14" s="171">
        <f t="shared" ca="1" si="1"/>
        <v>0</v>
      </c>
      <c r="E14" s="9"/>
      <c r="F14" s="12"/>
      <c r="G14" s="171">
        <f t="shared" ca="1" si="2"/>
        <v>0</v>
      </c>
      <c r="H14" s="9"/>
      <c r="I14" s="12"/>
      <c r="J14" s="171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1">
        <f t="shared" ca="1" si="5"/>
        <v>0</v>
      </c>
      <c r="Q14" s="9"/>
      <c r="R14" s="12"/>
      <c r="S14" s="171">
        <f t="shared" ca="1" si="6"/>
        <v>0</v>
      </c>
      <c r="T14" s="9"/>
      <c r="U14" s="12"/>
      <c r="V14" s="171">
        <f t="shared" ca="1" si="7"/>
        <v>0</v>
      </c>
      <c r="W14" s="9"/>
      <c r="X14" s="12"/>
      <c r="Y14" s="171">
        <f t="shared" ca="1" si="8"/>
        <v>0</v>
      </c>
      <c r="Z14" s="9"/>
      <c r="AA14" s="12"/>
      <c r="AB14" s="171">
        <f t="shared" ca="1" si="9"/>
        <v>0</v>
      </c>
      <c r="AC14" s="9"/>
      <c r="AD14" s="135">
        <f t="shared" ca="1" si="10"/>
        <v>0</v>
      </c>
      <c r="AE14" s="175">
        <f t="shared" si="11"/>
        <v>0</v>
      </c>
      <c r="AF14" s="175"/>
      <c r="AG14" s="175"/>
      <c r="AH14" s="33">
        <f t="shared" ca="1" si="12"/>
        <v>0</v>
      </c>
    </row>
    <row r="15" spans="1:35" ht="15.75" thickBot="1" x14ac:dyDescent="0.3">
      <c r="A15" s="129">
        <f t="shared" si="0"/>
        <v>6</v>
      </c>
      <c r="B15" s="3"/>
      <c r="C15" s="12"/>
      <c r="D15" s="171">
        <f t="shared" ca="1" si="1"/>
        <v>0</v>
      </c>
      <c r="E15" s="9"/>
      <c r="F15" s="12"/>
      <c r="G15" s="171">
        <f t="shared" ca="1" si="2"/>
        <v>0</v>
      </c>
      <c r="H15" s="9"/>
      <c r="I15" s="12"/>
      <c r="J15" s="171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1">
        <f t="shared" ca="1" si="5"/>
        <v>0</v>
      </c>
      <c r="Q15" s="9"/>
      <c r="R15" s="12"/>
      <c r="S15" s="171">
        <f t="shared" ca="1" si="6"/>
        <v>0</v>
      </c>
      <c r="T15" s="9"/>
      <c r="U15" s="12"/>
      <c r="V15" s="171">
        <f t="shared" ca="1" si="7"/>
        <v>0</v>
      </c>
      <c r="W15" s="9"/>
      <c r="X15" s="12"/>
      <c r="Y15" s="171">
        <f t="shared" ca="1" si="8"/>
        <v>0</v>
      </c>
      <c r="Z15" s="9"/>
      <c r="AA15" s="12"/>
      <c r="AB15" s="171">
        <f t="shared" ca="1" si="9"/>
        <v>0</v>
      </c>
      <c r="AC15" s="9"/>
      <c r="AD15" s="135">
        <f t="shared" ca="1" si="10"/>
        <v>0</v>
      </c>
      <c r="AE15" s="175">
        <f t="shared" si="11"/>
        <v>0</v>
      </c>
      <c r="AF15" s="175"/>
      <c r="AG15" s="175"/>
      <c r="AH15" s="33">
        <f t="shared" ca="1" si="12"/>
        <v>0</v>
      </c>
    </row>
    <row r="16" spans="1:35" ht="15.75" thickBot="1" x14ac:dyDescent="0.3">
      <c r="A16" s="129">
        <f t="shared" si="0"/>
        <v>7</v>
      </c>
      <c r="B16" s="3"/>
      <c r="C16" s="12"/>
      <c r="D16" s="171">
        <f t="shared" ca="1" si="1"/>
        <v>0</v>
      </c>
      <c r="E16" s="32"/>
      <c r="F16" s="12"/>
      <c r="G16" s="171">
        <f t="shared" ca="1" si="2"/>
        <v>0</v>
      </c>
      <c r="H16" s="32"/>
      <c r="I16" s="12"/>
      <c r="J16" s="171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1">
        <f t="shared" ca="1" si="5"/>
        <v>0</v>
      </c>
      <c r="Q16" s="9"/>
      <c r="R16" s="12"/>
      <c r="S16" s="171">
        <f t="shared" ca="1" si="6"/>
        <v>0</v>
      </c>
      <c r="T16" s="9"/>
      <c r="U16" s="12"/>
      <c r="V16" s="171">
        <f t="shared" ca="1" si="7"/>
        <v>0</v>
      </c>
      <c r="W16" s="9"/>
      <c r="X16" s="12"/>
      <c r="Y16" s="171">
        <f t="shared" ca="1" si="8"/>
        <v>0</v>
      </c>
      <c r="Z16" s="9"/>
      <c r="AA16" s="12"/>
      <c r="AB16" s="171">
        <f t="shared" ca="1" si="9"/>
        <v>0</v>
      </c>
      <c r="AC16" s="9"/>
      <c r="AD16" s="135">
        <f t="shared" ca="1" si="10"/>
        <v>0</v>
      </c>
      <c r="AE16" s="175">
        <f t="shared" si="11"/>
        <v>0</v>
      </c>
      <c r="AF16" s="175"/>
      <c r="AG16" s="175"/>
      <c r="AH16" s="33">
        <f t="shared" ca="1" si="12"/>
        <v>0</v>
      </c>
      <c r="AI16" s="90"/>
    </row>
    <row r="17" spans="1:35" ht="15.75" thickBot="1" x14ac:dyDescent="0.3">
      <c r="A17" s="129">
        <f t="shared" si="0"/>
        <v>8</v>
      </c>
      <c r="B17" s="226"/>
      <c r="C17" s="12"/>
      <c r="D17" s="171">
        <f t="shared" ca="1" si="1"/>
        <v>0</v>
      </c>
      <c r="E17" s="32"/>
      <c r="F17" s="12"/>
      <c r="G17" s="171">
        <f t="shared" ca="1" si="2"/>
        <v>0</v>
      </c>
      <c r="H17" s="32"/>
      <c r="I17" s="12"/>
      <c r="J17" s="171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1">
        <f t="shared" ca="1" si="5"/>
        <v>0</v>
      </c>
      <c r="Q17" s="9"/>
      <c r="R17" s="12"/>
      <c r="S17" s="171">
        <f t="shared" ca="1" si="6"/>
        <v>0</v>
      </c>
      <c r="T17" s="9"/>
      <c r="U17" s="12"/>
      <c r="V17" s="171">
        <f t="shared" ca="1" si="7"/>
        <v>0</v>
      </c>
      <c r="W17" s="9"/>
      <c r="X17" s="12"/>
      <c r="Y17" s="171">
        <f t="shared" ca="1" si="8"/>
        <v>0</v>
      </c>
      <c r="Z17" s="9"/>
      <c r="AA17" s="12"/>
      <c r="AB17" s="171">
        <f t="shared" ca="1" si="9"/>
        <v>0</v>
      </c>
      <c r="AC17" s="9"/>
      <c r="AD17" s="135">
        <f t="shared" ca="1" si="10"/>
        <v>0</v>
      </c>
      <c r="AE17" s="175">
        <f t="shared" si="11"/>
        <v>0</v>
      </c>
      <c r="AF17" s="175"/>
      <c r="AG17" s="175"/>
      <c r="AH17" s="33">
        <f ca="1">IF(AD17&gt;0,RANK(AD17,$AD$10:$AD$28),0)</f>
        <v>0</v>
      </c>
      <c r="AI17" s="90"/>
    </row>
    <row r="18" spans="1:35" ht="15.75" thickBot="1" x14ac:dyDescent="0.3">
      <c r="A18" s="129">
        <f t="shared" si="0"/>
        <v>9</v>
      </c>
      <c r="B18" s="36"/>
      <c r="C18" s="12"/>
      <c r="D18" s="171">
        <f t="shared" ca="1" si="1"/>
        <v>0</v>
      </c>
      <c r="E18" s="9"/>
      <c r="F18" s="12"/>
      <c r="G18" s="171">
        <f t="shared" ca="1" si="2"/>
        <v>0</v>
      </c>
      <c r="H18" s="9"/>
      <c r="I18" s="12"/>
      <c r="J18" s="171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1">
        <f t="shared" ca="1" si="5"/>
        <v>0</v>
      </c>
      <c r="Q18" s="9"/>
      <c r="R18" s="12"/>
      <c r="S18" s="171">
        <f t="shared" ca="1" si="6"/>
        <v>0</v>
      </c>
      <c r="T18" s="9"/>
      <c r="U18" s="12"/>
      <c r="V18" s="171">
        <f t="shared" ca="1" si="7"/>
        <v>0</v>
      </c>
      <c r="W18" s="9"/>
      <c r="X18" s="12"/>
      <c r="Y18" s="171">
        <f t="shared" ca="1" si="8"/>
        <v>0</v>
      </c>
      <c r="Z18" s="9"/>
      <c r="AA18" s="12"/>
      <c r="AB18" s="171">
        <f t="shared" ca="1" si="9"/>
        <v>0</v>
      </c>
      <c r="AC18" s="9"/>
      <c r="AD18" s="135">
        <f t="shared" ca="1" si="10"/>
        <v>0</v>
      </c>
      <c r="AE18" s="175">
        <f t="shared" si="11"/>
        <v>0</v>
      </c>
      <c r="AF18" s="175"/>
      <c r="AG18" s="175"/>
      <c r="AH18" s="33">
        <f t="shared" ca="1" si="12"/>
        <v>0</v>
      </c>
      <c r="AI18" s="90"/>
    </row>
    <row r="19" spans="1:35" ht="15.75" thickBot="1" x14ac:dyDescent="0.3">
      <c r="A19" s="129">
        <f t="shared" si="0"/>
        <v>10</v>
      </c>
      <c r="B19" s="31"/>
      <c r="C19" s="12"/>
      <c r="D19" s="171">
        <f t="shared" ca="1" si="1"/>
        <v>0</v>
      </c>
      <c r="E19" s="9"/>
      <c r="F19" s="12"/>
      <c r="G19" s="171">
        <f t="shared" ca="1" si="2"/>
        <v>0</v>
      </c>
      <c r="H19" s="9"/>
      <c r="I19" s="12"/>
      <c r="J19" s="171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1">
        <f t="shared" ca="1" si="5"/>
        <v>0</v>
      </c>
      <c r="Q19" s="9"/>
      <c r="R19" s="12"/>
      <c r="S19" s="171">
        <f t="shared" ca="1" si="6"/>
        <v>0</v>
      </c>
      <c r="T19" s="9"/>
      <c r="U19" s="12"/>
      <c r="V19" s="171">
        <f t="shared" ca="1" si="7"/>
        <v>0</v>
      </c>
      <c r="W19" s="9"/>
      <c r="X19" s="12"/>
      <c r="Y19" s="171">
        <f t="shared" ca="1" si="8"/>
        <v>0</v>
      </c>
      <c r="Z19" s="9"/>
      <c r="AA19" s="12"/>
      <c r="AB19" s="171">
        <f t="shared" ca="1" si="9"/>
        <v>0</v>
      </c>
      <c r="AC19" s="9"/>
      <c r="AD19" s="135">
        <f t="shared" ca="1" si="10"/>
        <v>0</v>
      </c>
      <c r="AE19" s="175">
        <f t="shared" si="11"/>
        <v>0</v>
      </c>
      <c r="AF19" s="175"/>
      <c r="AG19" s="175"/>
      <c r="AH19" s="33">
        <f t="shared" ca="1" si="12"/>
        <v>0</v>
      </c>
      <c r="AI19" s="90"/>
    </row>
    <row r="20" spans="1:35" x14ac:dyDescent="0.25">
      <c r="A20" s="129">
        <f t="shared" si="0"/>
        <v>11</v>
      </c>
      <c r="B20" s="3"/>
      <c r="C20" s="12"/>
      <c r="D20" s="171">
        <f t="shared" ca="1" si="1"/>
        <v>0</v>
      </c>
      <c r="E20" s="9"/>
      <c r="F20" s="12"/>
      <c r="G20" s="171">
        <f t="shared" ca="1" si="2"/>
        <v>0</v>
      </c>
      <c r="H20" s="9"/>
      <c r="I20" s="12"/>
      <c r="J20" s="171">
        <f t="shared" ca="1" si="3"/>
        <v>0</v>
      </c>
      <c r="K20" s="176"/>
      <c r="L20" s="12"/>
      <c r="M20" s="9">
        <f t="shared" ca="1" si="4"/>
        <v>0</v>
      </c>
      <c r="N20" s="9"/>
      <c r="O20" s="12"/>
      <c r="P20" s="171">
        <f t="shared" ca="1" si="5"/>
        <v>0</v>
      </c>
      <c r="Q20" s="9"/>
      <c r="R20" s="12"/>
      <c r="S20" s="171">
        <f t="shared" ca="1" si="6"/>
        <v>0</v>
      </c>
      <c r="T20" s="9"/>
      <c r="U20" s="12"/>
      <c r="V20" s="171">
        <f t="shared" ca="1" si="7"/>
        <v>0</v>
      </c>
      <c r="W20" s="9"/>
      <c r="X20" s="12"/>
      <c r="Y20" s="171">
        <f t="shared" ca="1" si="8"/>
        <v>0</v>
      </c>
      <c r="Z20" s="9"/>
      <c r="AA20" s="12"/>
      <c r="AB20" s="171">
        <f t="shared" ca="1" si="9"/>
        <v>0</v>
      </c>
      <c r="AC20" s="9"/>
      <c r="AD20" s="135">
        <f t="shared" ca="1" si="10"/>
        <v>0</v>
      </c>
      <c r="AE20" s="175">
        <f t="shared" si="11"/>
        <v>0</v>
      </c>
      <c r="AF20" s="175"/>
      <c r="AG20" s="175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89"/>
      <c r="AF21" s="289"/>
      <c r="AG21" s="289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89"/>
      <c r="AF22" s="289"/>
      <c r="AG22" s="289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89"/>
      <c r="AF23" s="289"/>
      <c r="AG23" s="289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89"/>
      <c r="AF24" s="289"/>
      <c r="AG24" s="289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89"/>
      <c r="AF25" s="289"/>
      <c r="AG25" s="289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89"/>
      <c r="AF26" s="289"/>
      <c r="AG26" s="289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89"/>
      <c r="AF27" s="289"/>
      <c r="AG27" s="289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89"/>
      <c r="AF28" s="289"/>
      <c r="AG28" s="289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AE27:AG27"/>
    <mergeCell ref="AE28:AG28"/>
    <mergeCell ref="AE9:AG9"/>
    <mergeCell ref="AE21:AG21"/>
    <mergeCell ref="AE22:AG22"/>
    <mergeCell ref="AE23:AG23"/>
    <mergeCell ref="AE24:AG24"/>
    <mergeCell ref="AE25:AG25"/>
    <mergeCell ref="R8:T8"/>
    <mergeCell ref="U8:W8"/>
    <mergeCell ref="X8:Z8"/>
    <mergeCell ref="AA8:AC8"/>
    <mergeCell ref="AE26:AG26"/>
    <mergeCell ref="C8:E8"/>
    <mergeCell ref="F8:H8"/>
    <mergeCell ref="I8:K8"/>
    <mergeCell ref="L8:N8"/>
    <mergeCell ref="O8:Q8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</mergeCells>
  <conditionalFormatting sqref="AH10:AH19 AH21:AH28">
    <cfRule type="cellIs" dxfId="48" priority="4" stopIfTrue="1" operator="equal">
      <formula>3</formula>
    </cfRule>
    <cfRule type="cellIs" dxfId="47" priority="5" stopIfTrue="1" operator="equal">
      <formula>2</formula>
    </cfRule>
    <cfRule type="cellIs" dxfId="46" priority="6" stopIfTrue="1" operator="equal">
      <formula>1</formula>
    </cfRule>
  </conditionalFormatting>
  <conditionalFormatting sqref="AH20">
    <cfRule type="cellIs" dxfId="45" priority="1" stopIfTrue="1" operator="equal">
      <formula>3</formula>
    </cfRule>
    <cfRule type="cellIs" dxfId="44" priority="2" stopIfTrue="1" operator="equal">
      <formula>2</formula>
    </cfRule>
    <cfRule type="cellIs" dxfId="43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topLeftCell="A4" zoomScale="86" zoomScaleNormal="55" workbookViewId="0">
      <selection activeCell="B19" sqref="B19"/>
    </sheetView>
  </sheetViews>
  <sheetFormatPr defaultRowHeight="15" x14ac:dyDescent="0.25"/>
  <cols>
    <col min="1" max="1" width="3.42578125" customWidth="1"/>
    <col min="2" max="2" width="51.42578125" bestFit="1" customWidth="1"/>
    <col min="3" max="38" width="6.7109375" customWidth="1"/>
    <col min="39" max="56" width="6.7109375" hidden="1" customWidth="1"/>
    <col min="57" max="57" width="13.140625" bestFit="1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45" t="s">
        <v>86</v>
      </c>
      <c r="D5" s="246"/>
      <c r="E5" s="247"/>
      <c r="F5" s="245" t="s">
        <v>64</v>
      </c>
      <c r="G5" s="246"/>
      <c r="H5" s="247"/>
      <c r="I5" s="245" t="s">
        <v>128</v>
      </c>
      <c r="J5" s="246"/>
      <c r="K5" s="247"/>
      <c r="L5" s="245" t="s">
        <v>67</v>
      </c>
      <c r="M5" s="246"/>
      <c r="N5" s="247"/>
      <c r="O5" s="245" t="s">
        <v>135</v>
      </c>
      <c r="P5" s="246"/>
      <c r="Q5" s="248"/>
      <c r="R5" s="245" t="s">
        <v>145</v>
      </c>
      <c r="S5" s="246"/>
      <c r="T5" s="248"/>
      <c r="U5" s="245" t="s">
        <v>87</v>
      </c>
      <c r="V5" s="246"/>
      <c r="W5" s="247"/>
      <c r="X5" s="245" t="s">
        <v>88</v>
      </c>
      <c r="Y5" s="246"/>
      <c r="Z5" s="247"/>
      <c r="AA5" s="245" t="s">
        <v>89</v>
      </c>
      <c r="AB5" s="246"/>
      <c r="AC5" s="247"/>
      <c r="AD5" s="245" t="s">
        <v>137</v>
      </c>
      <c r="AE5" s="246"/>
      <c r="AF5" s="248"/>
      <c r="AG5" s="245" t="s">
        <v>112</v>
      </c>
      <c r="AH5" s="246"/>
      <c r="AI5" s="248"/>
      <c r="AJ5" s="245" t="s">
        <v>132</v>
      </c>
      <c r="AK5" s="246"/>
      <c r="AL5" s="248"/>
      <c r="AM5" s="245"/>
      <c r="AN5" s="246"/>
      <c r="AO5" s="248"/>
      <c r="AP5" s="245"/>
      <c r="AQ5" s="246"/>
      <c r="AR5" s="247"/>
      <c r="AS5" s="245"/>
      <c r="AT5" s="246"/>
      <c r="AU5" s="248"/>
      <c r="AV5" s="245"/>
      <c r="AW5" s="246"/>
      <c r="AX5" s="248"/>
      <c r="AY5" s="245"/>
      <c r="AZ5" s="246"/>
      <c r="BA5" s="248"/>
      <c r="BB5" s="245"/>
      <c r="BC5" s="246"/>
      <c r="BD5" s="248"/>
    </row>
    <row r="6" spans="1:61" ht="15.75" thickBot="1" x14ac:dyDescent="0.3">
      <c r="A6" s="1"/>
      <c r="B6" s="6" t="s">
        <v>1</v>
      </c>
      <c r="C6" s="255"/>
      <c r="D6" s="256"/>
      <c r="E6" s="248"/>
      <c r="F6" s="261"/>
      <c r="G6" s="262"/>
      <c r="H6" s="260"/>
      <c r="I6" s="255">
        <v>326</v>
      </c>
      <c r="J6" s="256"/>
      <c r="K6" s="257"/>
      <c r="L6" s="255">
        <v>109</v>
      </c>
      <c r="M6" s="256"/>
      <c r="N6" s="257"/>
      <c r="O6" s="255">
        <v>195</v>
      </c>
      <c r="P6" s="256"/>
      <c r="Q6" s="248"/>
      <c r="R6" s="255"/>
      <c r="S6" s="256"/>
      <c r="T6" s="248"/>
      <c r="U6" s="255">
        <v>29</v>
      </c>
      <c r="V6" s="256"/>
      <c r="W6" s="248"/>
      <c r="X6" s="255">
        <v>8</v>
      </c>
      <c r="Y6" s="256"/>
      <c r="Z6" s="248"/>
      <c r="AA6" s="255">
        <v>3</v>
      </c>
      <c r="AB6" s="256"/>
      <c r="AC6" s="248"/>
      <c r="AD6" s="255">
        <v>5</v>
      </c>
      <c r="AE6" s="256"/>
      <c r="AF6" s="248"/>
      <c r="AG6" s="255">
        <v>54</v>
      </c>
      <c r="AH6" s="256"/>
      <c r="AI6" s="248"/>
      <c r="AJ6" s="255">
        <v>404</v>
      </c>
      <c r="AK6" s="256"/>
      <c r="AL6" s="248"/>
      <c r="AM6" s="261"/>
      <c r="AN6" s="262"/>
      <c r="AO6" s="285"/>
      <c r="AP6" s="255"/>
      <c r="AQ6" s="256"/>
      <c r="AR6" s="257"/>
      <c r="AS6" s="255"/>
      <c r="AT6" s="256"/>
      <c r="AU6" s="248"/>
      <c r="AV6" s="261"/>
      <c r="AW6" s="262"/>
      <c r="AX6" s="260"/>
      <c r="AY6" s="261"/>
      <c r="AZ6" s="262"/>
      <c r="BA6" s="260"/>
      <c r="BB6" s="261"/>
      <c r="BC6" s="262"/>
      <c r="BD6" s="260"/>
    </row>
    <row r="7" spans="1:61" ht="15.75" thickBot="1" x14ac:dyDescent="0.3">
      <c r="A7" s="1"/>
      <c r="B7" s="6" t="s">
        <v>5</v>
      </c>
      <c r="C7" s="263"/>
      <c r="D7" s="264"/>
      <c r="E7" s="265"/>
      <c r="F7" s="270"/>
      <c r="G7" s="271"/>
      <c r="H7" s="272"/>
      <c r="I7" s="263">
        <v>7</v>
      </c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/>
      <c r="S7" s="264"/>
      <c r="T7" s="265"/>
      <c r="U7" s="263">
        <v>3</v>
      </c>
      <c r="V7" s="264"/>
      <c r="W7" s="265"/>
      <c r="X7" s="263">
        <v>2</v>
      </c>
      <c r="Y7" s="264"/>
      <c r="Z7" s="265"/>
      <c r="AA7" s="263">
        <v>1</v>
      </c>
      <c r="AB7" s="264"/>
      <c r="AC7" s="265"/>
      <c r="AD7" s="263">
        <v>1</v>
      </c>
      <c r="AE7" s="264"/>
      <c r="AF7" s="265"/>
      <c r="AG7" s="263">
        <v>5</v>
      </c>
      <c r="AH7" s="264"/>
      <c r="AI7" s="265"/>
      <c r="AJ7" s="263">
        <v>7</v>
      </c>
      <c r="AK7" s="264"/>
      <c r="AL7" s="265"/>
      <c r="AM7" s="270"/>
      <c r="AN7" s="271"/>
      <c r="AO7" s="288"/>
      <c r="AP7" s="263"/>
      <c r="AQ7" s="264"/>
      <c r="AR7" s="269"/>
      <c r="AS7" s="263"/>
      <c r="AT7" s="264"/>
      <c r="AU7" s="265"/>
      <c r="AV7" s="270"/>
      <c r="AW7" s="271"/>
      <c r="AX7" s="272"/>
      <c r="AY7" s="270"/>
      <c r="AZ7" s="271"/>
      <c r="BA7" s="272"/>
      <c r="BB7" s="270"/>
      <c r="BC7" s="271"/>
      <c r="BD7" s="272"/>
    </row>
    <row r="8" spans="1:61" ht="15.75" thickBot="1" x14ac:dyDescent="0.3">
      <c r="A8" s="1"/>
      <c r="B8" s="6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1.6</v>
      </c>
      <c r="AH8" s="262"/>
      <c r="AI8" s="260"/>
      <c r="AJ8" s="261">
        <v>1.8</v>
      </c>
      <c r="AK8" s="262"/>
      <c r="AL8" s="260"/>
      <c r="AM8" s="261"/>
      <c r="AN8" s="262"/>
      <c r="AO8" s="285"/>
      <c r="AP8" s="261"/>
      <c r="AQ8" s="262"/>
      <c r="AR8" s="260"/>
      <c r="AS8" s="261"/>
      <c r="AT8" s="262"/>
      <c r="AU8" s="260"/>
      <c r="AV8" s="261"/>
      <c r="AW8" s="262"/>
      <c r="AX8" s="260"/>
      <c r="AY8" s="261"/>
      <c r="AZ8" s="262"/>
      <c r="BA8" s="260"/>
      <c r="BB8" s="261"/>
      <c r="BC8" s="262"/>
      <c r="BD8" s="260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1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74" t="s">
        <v>8</v>
      </c>
      <c r="BG9" s="274"/>
      <c r="BH9" s="274"/>
      <c r="BI9" s="13" t="s">
        <v>9</v>
      </c>
    </row>
    <row r="10" spans="1:61" ht="15.75" thickBot="1" x14ac:dyDescent="0.3">
      <c r="A10" s="5">
        <v>1</v>
      </c>
      <c r="B10" s="3" t="s">
        <v>127</v>
      </c>
      <c r="C10" s="12"/>
      <c r="D10" s="134">
        <f t="shared" ref="D10:D19" ca="1" si="0">IF(C10&gt;0,(INDIRECT(ADDRESS(C10,$C$7,,,"ТаблицаСоответствия"))+E10)*$C$8,)</f>
        <v>0</v>
      </c>
      <c r="E10" s="9"/>
      <c r="F10" s="12"/>
      <c r="G10" s="134">
        <f t="shared" ref="G10:G19" ca="1" si="1">IF(F10&gt;0,(INDIRECT(ADDRESS(F10,$F$7,,,"ТаблицаСоответствия"))+H10)*$F$8,)</f>
        <v>0</v>
      </c>
      <c r="H10" s="9"/>
      <c r="I10" s="12">
        <v>38</v>
      </c>
      <c r="J10" s="7">
        <f t="shared" ref="J10:J19" ca="1" si="2">IF(I10&gt;0,ROUND((INDIRECT(ADDRESS(I10,$I$7,,,"ТаблицаСоответствия"))+K10)*$I$8,0),)</f>
        <v>126</v>
      </c>
      <c r="K10" s="9"/>
      <c r="L10" s="12">
        <v>87</v>
      </c>
      <c r="M10" s="134">
        <f t="shared" ref="M10:M19" ca="1" si="3">IF(L10&gt;0,(INDIRECT(ADDRESS(L10,$L$7,,,"ТаблицаСоответствия"))+N10)*$L$8,)</f>
        <v>32.4</v>
      </c>
      <c r="N10" s="9"/>
      <c r="O10" s="12">
        <v>98</v>
      </c>
      <c r="P10" s="7">
        <f t="shared" ref="P10:P19" ca="1" si="4">IF(O10&gt;0,ROUND((INDIRECT(ADDRESS(O10,$O$7,,,"ТаблицаСоответствия"))+Q10)*$O$8,0),)</f>
        <v>61</v>
      </c>
      <c r="Q10" s="9"/>
      <c r="R10" s="12"/>
      <c r="S10" s="7">
        <f t="shared" ref="S10:S19" ca="1" si="5">IF(R10&gt;0,ROUND((INDIRECT(ADDRESS(R10,$R$7,,,"ТаблицаСоответствия"))+T10)*$R$8,0),)</f>
        <v>0</v>
      </c>
      <c r="T10" s="9"/>
      <c r="U10" s="12"/>
      <c r="V10" s="7">
        <f t="shared" ref="V10:V19" ca="1" si="6">IF(U10&gt;0,ROUND((INDIRECT(ADDRESS(U10,$U$7,,,"ТаблицаСоответствия"))+W10)*$U$8,0),)</f>
        <v>0</v>
      </c>
      <c r="W10" s="9"/>
      <c r="X10" s="12"/>
      <c r="Y10" s="7">
        <f t="shared" ref="Y10:Y19" ca="1" si="7">IF(X10&gt;0,ROUND((INDIRECT(ADDRESS(X10,$X$7,,,"ТаблицаСоответствия"))+Z10)*$X$8,0),)</f>
        <v>0</v>
      </c>
      <c r="Z10" s="9"/>
      <c r="AA10" s="12"/>
      <c r="AB10" s="7">
        <f t="shared" ref="AB10:AB19" ca="1" si="8">IF(AA10&gt;0,ROUND((INDIRECT(ADDRESS(AA10,$AA$7,,,"ТаблицаСоответствия"))+AC10)*$AA$8,0),)</f>
        <v>0</v>
      </c>
      <c r="AC10" s="9"/>
      <c r="AD10" s="12">
        <v>1</v>
      </c>
      <c r="AE10" s="7">
        <f t="shared" ref="AE10:AE19" ca="1" si="9">IF(AD10&gt;0,ROUND((INDIRECT(ADDRESS(AD10,$AA$7,,,"ТаблицаСоответствия"))+AF10)*$AA$8,0),)</f>
        <v>17</v>
      </c>
      <c r="AF10" s="9"/>
      <c r="AG10" s="12">
        <v>7</v>
      </c>
      <c r="AH10" s="7">
        <f t="shared" ref="AH10:AH19" ca="1" si="10">IF(AG10&gt;0,ROUND((INDIRECT(ADDRESS(AG10,$AG$7,,,"ТаблицаСоответствия"))+AI10)*$AG$8,0),)</f>
        <v>131</v>
      </c>
      <c r="AI10" s="9"/>
      <c r="AJ10" s="12">
        <v>75</v>
      </c>
      <c r="AK10" s="7">
        <f t="shared" ref="AK10:AK19" ca="1" si="11">IF(AJ10&gt;0,ROUND((INDIRECT(ADDRESS(AJ10,$AJ$7,,,"ТаблицаСоответствия"))+AL10)*$AJ$8,0),)</f>
        <v>83</v>
      </c>
      <c r="AL10" s="9"/>
      <c r="AM10" s="12"/>
      <c r="AN10" s="7">
        <f t="shared" ref="AN10:AN19" ca="1" si="12">IF(AM10&gt;0,ROUND((INDIRECT(ADDRESS(AM10,$AM$7,,,"ТаблицаСоответствия"))+AO10)*$AM$8,0),)</f>
        <v>0</v>
      </c>
      <c r="AO10" s="9"/>
      <c r="AP10" s="12"/>
      <c r="AQ10" s="7">
        <f t="shared" ref="AQ10:AQ19" ca="1" si="13">IF(AP10&gt;0,ROUND((INDIRECT(ADDRESS(AP10,$AP$7,,,"ТаблицаСоответствия"))+AR10)*$AP$8,0),)</f>
        <v>0</v>
      </c>
      <c r="AR10" s="9"/>
      <c r="AS10" s="12"/>
      <c r="AT10" s="7">
        <f t="shared" ref="AT10:AT19" ca="1" si="14">IF(AS10&gt;0,ROUND((INDIRECT(ADDRESS(AS10,$AS$7,,,"ТаблицаСоответствия"))+AU10)*$AS$8,0),)</f>
        <v>0</v>
      </c>
      <c r="AU10" s="9"/>
      <c r="AV10" s="12"/>
      <c r="AW10" s="7">
        <f t="shared" ref="AW10:AW19" ca="1" si="15">IF(AV10&gt;0,ROUND((INDIRECT(ADDRESS(AV10,$AV$7,,,"ТаблицаСоответствия"))+AX10)*$AV$8,0),)</f>
        <v>0</v>
      </c>
      <c r="AX10" s="9"/>
      <c r="AY10" s="12"/>
      <c r="AZ10" s="7">
        <f t="shared" ref="AZ10:AZ19" ca="1" si="16">IF(AY10&gt;0,ROUND((INDIRECT(ADDRESS(AY10,$AY$7,,,"ТаблицаСоответствия"))+BA10)*$AY$8,0),)</f>
        <v>0</v>
      </c>
      <c r="BA10" s="9"/>
      <c r="BB10" s="12"/>
      <c r="BC10" s="7">
        <f t="shared" ref="BC10:BC19" ca="1" si="17">IF(BB10&gt;0,ROUND((INDIRECT(ADDRESS(BB10,$BB$7,,,"ТаблицаСоответствия"))+BD10)*$BB$8,0),)</f>
        <v>0</v>
      </c>
      <c r="BD10" s="9"/>
      <c r="BE10" s="135">
        <f t="shared" ref="BE10:BE17" ca="1" si="18">SUM(AW10,AZ10,BC10,AT10,AQ10,AH10,AK10,AN10,AB10,AE10,D10,G10,J10,M10,P10,S10,V10,Y10)</f>
        <v>450.4</v>
      </c>
      <c r="BF10" s="80" t="str">
        <f t="shared" ref="BF10:BF15" si="19">B10</f>
        <v>Моисеев Станислав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93</v>
      </c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>
        <v>59</v>
      </c>
      <c r="M11" s="134">
        <f t="shared" ca="1" si="3"/>
        <v>54</v>
      </c>
      <c r="N11" s="9"/>
      <c r="O11" s="12">
        <v>72</v>
      </c>
      <c r="P11" s="7">
        <f t="shared" ca="1" si="4"/>
        <v>90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>
        <v>1</v>
      </c>
      <c r="AB11" s="7">
        <f t="shared" ca="1" si="8"/>
        <v>17</v>
      </c>
      <c r="AC11" s="9"/>
      <c r="AD11" s="12">
        <v>2</v>
      </c>
      <c r="AE11" s="7">
        <f t="shared" ca="1" si="9"/>
        <v>14</v>
      </c>
      <c r="AF11" s="9"/>
      <c r="AG11" s="12">
        <v>8</v>
      </c>
      <c r="AH11" s="7">
        <f t="shared" ca="1" si="10"/>
        <v>125</v>
      </c>
      <c r="AI11" s="9"/>
      <c r="AJ11" s="12">
        <v>92</v>
      </c>
      <c r="AK11" s="7">
        <f t="shared" ca="1" si="11"/>
        <v>68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368</v>
      </c>
      <c r="BF11" s="80" t="str">
        <f t="shared" si="19"/>
        <v>Занилов Кирилл - Лобачева Анастасия</v>
      </c>
      <c r="BG11" s="81"/>
      <c r="BH11" s="82"/>
      <c r="BI11" s="14">
        <f t="shared" ref="BI11:BI22" ca="1" si="20">IF(BE11&gt;0,RANK(BE11,$BE$10:$BE$22),0)</f>
        <v>2</v>
      </c>
    </row>
    <row r="12" spans="1:61" ht="15.75" thickBot="1" x14ac:dyDescent="0.3">
      <c r="A12" s="5">
        <f>A11+1</f>
        <v>3</v>
      </c>
      <c r="B12" s="3" t="s">
        <v>29</v>
      </c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>
        <v>153</v>
      </c>
      <c r="J12" s="7">
        <f t="shared" ca="1" si="2"/>
        <v>40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>
        <v>24</v>
      </c>
      <c r="V12" s="7">
        <f t="shared" ca="1" si="6"/>
        <v>3</v>
      </c>
      <c r="W12" s="9"/>
      <c r="X12" s="12">
        <v>3</v>
      </c>
      <c r="Y12" s="7">
        <f t="shared" ca="1" si="7"/>
        <v>36</v>
      </c>
      <c r="Z12" s="9"/>
      <c r="AA12" s="12">
        <v>2</v>
      </c>
      <c r="AB12" s="7">
        <f t="shared" ca="1" si="8"/>
        <v>14</v>
      </c>
      <c r="AC12" s="9"/>
      <c r="AD12" s="12">
        <v>3</v>
      </c>
      <c r="AE12" s="7">
        <f t="shared" ca="1" si="9"/>
        <v>11</v>
      </c>
      <c r="AF12" s="9"/>
      <c r="AG12" s="12">
        <v>10</v>
      </c>
      <c r="AH12" s="7">
        <f t="shared" ca="1" si="10"/>
        <v>112</v>
      </c>
      <c r="AI12" s="9"/>
      <c r="AJ12" s="12">
        <v>241</v>
      </c>
      <c r="AK12" s="7">
        <f t="shared" ca="1" si="11"/>
        <v>18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234</v>
      </c>
      <c r="BF12" s="80" t="str">
        <f t="shared" si="19"/>
        <v>Ташимов Дамир - Аликова Эллина</v>
      </c>
      <c r="BG12" s="81"/>
      <c r="BH12" s="82"/>
      <c r="BI12" s="14">
        <f t="shared" ca="1" si="20"/>
        <v>3</v>
      </c>
    </row>
    <row r="13" spans="1:61" ht="15.75" thickBot="1" x14ac:dyDescent="0.3">
      <c r="A13" s="5">
        <f t="shared" ref="A13:A22" si="21">A12+1</f>
        <v>4</v>
      </c>
      <c r="B13" s="3" t="s">
        <v>21</v>
      </c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>
        <v>103</v>
      </c>
      <c r="M13" s="134">
        <f t="shared" ca="1" si="3"/>
        <v>18</v>
      </c>
      <c r="N13" s="9"/>
      <c r="O13" s="12">
        <v>117</v>
      </c>
      <c r="P13" s="7">
        <f t="shared" ca="1" si="4"/>
        <v>54</v>
      </c>
      <c r="Q13" s="9"/>
      <c r="R13" s="12"/>
      <c r="S13" s="7">
        <f t="shared" ca="1" si="5"/>
        <v>0</v>
      </c>
      <c r="T13" s="9"/>
      <c r="U13" s="12">
        <v>25</v>
      </c>
      <c r="V13" s="7">
        <f t="shared" ca="1" si="6"/>
        <v>3</v>
      </c>
      <c r="W13" s="9"/>
      <c r="X13" s="12">
        <v>4</v>
      </c>
      <c r="Y13" s="7">
        <f t="shared" ca="1" si="7"/>
        <v>31</v>
      </c>
      <c r="Z13" s="9"/>
      <c r="AA13" s="12"/>
      <c r="AB13" s="7">
        <f t="shared" ca="1" si="8"/>
        <v>0</v>
      </c>
      <c r="AC13" s="9"/>
      <c r="AD13" s="12">
        <v>4</v>
      </c>
      <c r="AE13" s="7">
        <f t="shared" ca="1" si="9"/>
        <v>8</v>
      </c>
      <c r="AF13" s="9"/>
      <c r="AG13" s="12"/>
      <c r="AH13" s="7">
        <f t="shared" ca="1" si="10"/>
        <v>0</v>
      </c>
      <c r="AI13" s="9"/>
      <c r="AJ13" s="12">
        <v>141</v>
      </c>
      <c r="AK13" s="7">
        <f t="shared" ca="1" si="11"/>
        <v>47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161</v>
      </c>
      <c r="BF13" s="80" t="str">
        <f t="shared" si="19"/>
        <v>Фролов Иван - Нуртазина Риза</v>
      </c>
      <c r="BG13" s="81"/>
      <c r="BH13" s="82"/>
      <c r="BI13" s="14">
        <f t="shared" ca="1" si="20"/>
        <v>4</v>
      </c>
    </row>
    <row r="14" spans="1:61" ht="15.75" thickBot="1" x14ac:dyDescent="0.3">
      <c r="A14" s="5">
        <f t="shared" si="21"/>
        <v>5</v>
      </c>
      <c r="B14" s="3" t="s">
        <v>90</v>
      </c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>
        <v>6</v>
      </c>
      <c r="Y14" s="7">
        <f t="shared" ca="1" si="7"/>
        <v>20</v>
      </c>
      <c r="Z14" s="9"/>
      <c r="AA14" s="12"/>
      <c r="AB14" s="7">
        <f t="shared" ca="1" si="8"/>
        <v>0</v>
      </c>
      <c r="AC14" s="9"/>
      <c r="AD14" s="12">
        <v>5</v>
      </c>
      <c r="AE14" s="7">
        <f t="shared" ca="1" si="9"/>
        <v>6</v>
      </c>
      <c r="AF14" s="9"/>
      <c r="AG14" s="12">
        <v>42</v>
      </c>
      <c r="AH14" s="7">
        <f t="shared" ca="1" si="10"/>
        <v>29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55</v>
      </c>
      <c r="BF14" s="80" t="str">
        <f t="shared" si="19"/>
        <v>Киля Владислав - Виркунен Елизавета</v>
      </c>
      <c r="BG14" s="81"/>
      <c r="BH14" s="82"/>
      <c r="BI14" s="14">
        <f t="shared" ca="1" si="20"/>
        <v>5</v>
      </c>
    </row>
    <row r="15" spans="1:61" ht="15.75" thickBot="1" x14ac:dyDescent="0.3">
      <c r="A15" s="5">
        <f t="shared" si="21"/>
        <v>6</v>
      </c>
      <c r="B15" s="3" t="s">
        <v>48</v>
      </c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>
        <v>105</v>
      </c>
      <c r="M15" s="134">
        <f t="shared" ca="1" si="3"/>
        <v>18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>
        <v>7</v>
      </c>
      <c r="Y15" s="7">
        <f t="shared" ca="1" si="7"/>
        <v>17</v>
      </c>
      <c r="Z15" s="9"/>
      <c r="AA15" s="12">
        <v>3</v>
      </c>
      <c r="AB15" s="7">
        <f t="shared" ca="1" si="8"/>
        <v>11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46</v>
      </c>
      <c r="BF15" s="275" t="str">
        <f t="shared" si="19"/>
        <v>Корнеев Данила - Мох Кристина</v>
      </c>
      <c r="BG15" s="276"/>
      <c r="BH15" s="277"/>
      <c r="BI15" s="14">
        <f t="shared" ca="1" si="20"/>
        <v>6</v>
      </c>
    </row>
    <row r="16" spans="1:61" ht="15.75" thickBot="1" x14ac:dyDescent="0.3">
      <c r="A16" s="5">
        <f t="shared" si="21"/>
        <v>7</v>
      </c>
      <c r="B16" s="227" t="s">
        <v>18</v>
      </c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>
        <v>28</v>
      </c>
      <c r="V16" s="7">
        <f t="shared" ca="1" si="6"/>
        <v>3</v>
      </c>
      <c r="W16" s="9"/>
      <c r="X16" s="12">
        <v>5</v>
      </c>
      <c r="Y16" s="7">
        <f t="shared" ca="1" si="7"/>
        <v>25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28</v>
      </c>
      <c r="BF16" s="275" t="str">
        <f t="shared" ref="BF16:BF19" si="22">B16</f>
        <v>Башуров Павел - Романова Ирина</v>
      </c>
      <c r="BG16" s="276"/>
      <c r="BH16" s="277"/>
      <c r="BI16" s="14">
        <f t="shared" ca="1" si="20"/>
        <v>7</v>
      </c>
    </row>
    <row r="17" spans="1:61" ht="15.75" thickBot="1" x14ac:dyDescent="0.3">
      <c r="A17" s="30">
        <f t="shared" si="21"/>
        <v>8</v>
      </c>
      <c r="B17" s="146" t="s">
        <v>20</v>
      </c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>
        <v>7</v>
      </c>
      <c r="Y17" s="7">
        <f t="shared" ca="1" si="7"/>
        <v>17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17</v>
      </c>
      <c r="BF17" s="275" t="str">
        <f t="shared" si="22"/>
        <v>Дудников Евгений - Рыжова Надежда</v>
      </c>
      <c r="BG17" s="276"/>
      <c r="BH17" s="277"/>
      <c r="BI17" s="14">
        <f t="shared" ca="1" si="20"/>
        <v>8</v>
      </c>
    </row>
    <row r="18" spans="1:61" ht="15.75" thickBot="1" x14ac:dyDescent="0.3">
      <c r="A18" s="5">
        <f t="shared" si="21"/>
        <v>9</v>
      </c>
      <c r="B18" s="196" t="s">
        <v>166</v>
      </c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>
        <v>16</v>
      </c>
      <c r="V18" s="7">
        <f t="shared" ca="1" si="6"/>
        <v>16</v>
      </c>
      <c r="W18" s="9"/>
      <c r="X18" s="12">
        <v>2</v>
      </c>
      <c r="Y18" s="7">
        <f t="shared" ca="1" si="7"/>
        <v>42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v>0</v>
      </c>
      <c r="BF18" s="275" t="str">
        <f t="shared" si="22"/>
        <v>Атаманенко Родион - Шельманова Полина (РАСПАЛАСЬ!)</v>
      </c>
      <c r="BG18" s="276"/>
      <c r="BH18" s="277"/>
      <c r="BI18" s="14">
        <f t="shared" si="20"/>
        <v>0</v>
      </c>
    </row>
    <row r="19" spans="1:61" ht="15.75" thickBot="1" x14ac:dyDescent="0.3">
      <c r="A19" s="5">
        <f t="shared" si="21"/>
        <v>10</v>
      </c>
      <c r="B19" s="196" t="s">
        <v>167</v>
      </c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>
        <v>1</v>
      </c>
      <c r="Y19" s="7">
        <f t="shared" ca="1" si="7"/>
        <v>48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v>0</v>
      </c>
      <c r="BF19" s="275" t="str">
        <f t="shared" si="22"/>
        <v>Занилов Кирилл - Коротун  Яна (РАСПАЛАСЬ!)</v>
      </c>
      <c r="BG19" s="276"/>
      <c r="BH19" s="277"/>
      <c r="BI19" s="14">
        <f t="shared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ref="D20:D22" ca="1" si="23">IF(C20&gt;0,(INDIRECT(ADDRESS(C20,$C$7,,,"ТаблицаСоответствия"))+E20)*$C$8,)</f>
        <v>0</v>
      </c>
      <c r="E20" s="9"/>
      <c r="F20" s="12"/>
      <c r="G20" s="134">
        <f t="shared" ref="G20:G22" ca="1" si="24">IF(F20&gt;0,(INDIRECT(ADDRESS(F20,$F$7,,,"ТаблицаСоответствия"))+H20)*$F$8,)</f>
        <v>0</v>
      </c>
      <c r="H20" s="9"/>
      <c r="I20" s="12"/>
      <c r="J20" s="7">
        <f t="shared" ref="J20:J22" ca="1" si="25">IF(I20&gt;0,ROUND((INDIRECT(ADDRESS(I20,$I$7,,,"ТаблицаСоответствия"))+K20)*$I$8,0),)</f>
        <v>0</v>
      </c>
      <c r="K20" s="9"/>
      <c r="L20" s="12"/>
      <c r="M20" s="134">
        <f t="shared" ref="M20:M22" ca="1" si="26">IF(L20&gt;0,(INDIRECT(ADDRESS(L20,$L$7,,,"ТаблицаСоответствия"))+N20)*$L$8,)</f>
        <v>0</v>
      </c>
      <c r="N20" s="9"/>
      <c r="O20" s="12"/>
      <c r="P20" s="7">
        <f t="shared" ref="P20:P22" ca="1" si="27">IF(O20&gt;0,ROUND((INDIRECT(ADDRESS(O20,$O$7,,,"ТаблицаСоответствия"))+Q20)*$O$8,0),)</f>
        <v>0</v>
      </c>
      <c r="Q20" s="9"/>
      <c r="R20" s="12"/>
      <c r="S20" s="7">
        <f t="shared" ref="S20:S22" ca="1" si="28">IF(R20&gt;0,ROUND((INDIRECT(ADDRESS(R20,$R$7,,,"ТаблицаСоответствия"))+T20)*$R$8,0),)</f>
        <v>0</v>
      </c>
      <c r="T20" s="9"/>
      <c r="U20" s="12"/>
      <c r="V20" s="7">
        <f t="shared" ref="V20:V22" ca="1" si="29">IF(U20&gt;0,ROUND((INDIRECT(ADDRESS(U20,$U$7,,,"ТаблицаСоответствия"))+W20)*$U$8,0),)</f>
        <v>0</v>
      </c>
      <c r="W20" s="9"/>
      <c r="X20" s="12"/>
      <c r="Y20" s="7">
        <f t="shared" ref="Y20:Y22" ca="1" si="30">IF(X20&gt;0,ROUND((INDIRECT(ADDRESS(X20,$X$7,,,"ТаблицаСоответствия"))+Z20)*$X$8,0),)</f>
        <v>0</v>
      </c>
      <c r="Z20" s="9"/>
      <c r="AA20" s="12"/>
      <c r="AB20" s="7">
        <f t="shared" ref="AB20:AB22" ca="1" si="31">IF(AA20&gt;0,ROUND((INDIRECT(ADDRESS(AA20,$AA$7,,,"ТаблицаСоответствия"))+AC20)*$AA$8,0),)</f>
        <v>0</v>
      </c>
      <c r="AC20" s="9"/>
      <c r="AD20" s="12"/>
      <c r="AE20" s="7">
        <f t="shared" ref="AE20:AE22" ca="1" si="32">IF(AD20&gt;0,ROUND((INDIRECT(ADDRESS(AD20,$AA$7,,,"ТаблицаСоответствия"))+AF20)*$AA$8,0),)</f>
        <v>0</v>
      </c>
      <c r="AF20" s="9"/>
      <c r="AG20" s="12"/>
      <c r="AH20" s="7">
        <f t="shared" ref="AH20:AH22" ca="1" si="33">IF(AG20&gt;0,ROUND((INDIRECT(ADDRESS(AG20,$AG$7,,,"ТаблицаСоответствия"))+AI20)*$AG$8,0),)</f>
        <v>0</v>
      </c>
      <c r="AI20" s="9"/>
      <c r="AJ20" s="12"/>
      <c r="AK20" s="7">
        <f t="shared" ref="AK20:AK22" ca="1" si="34">IF(AJ20&gt;0,ROUND((INDIRECT(ADDRESS(AJ20,$AJ$7,,,"ТаблицаСоответствия"))+AL20)*$AJ$8,0),)</f>
        <v>0</v>
      </c>
      <c r="AL20" s="9"/>
      <c r="AM20" s="12"/>
      <c r="AN20" s="7">
        <f t="shared" ref="AN20:AN22" ca="1" si="35">IF(AM20&gt;0,ROUND((INDIRECT(ADDRESS(AM20,$AM$7,,,"ТаблицаСоответствия"))+AO20)*$AM$8,0),)</f>
        <v>0</v>
      </c>
      <c r="AO20" s="9"/>
      <c r="AP20" s="12"/>
      <c r="AQ20" s="7">
        <f t="shared" ref="AQ20:AQ22" ca="1" si="36">IF(AP20&gt;0,ROUND((INDIRECT(ADDRESS(AP20,$AP$7,,,"ТаблицаСоответствия"))+AR20)*$AP$8,0),)</f>
        <v>0</v>
      </c>
      <c r="AR20" s="9"/>
      <c r="AS20" s="12"/>
      <c r="AT20" s="7">
        <f t="shared" ref="AT20:AT22" ca="1" si="37">IF(AS20&gt;0,ROUND((INDIRECT(ADDRESS(AS20,$AS$7,,,"ТаблицаСоответствия"))+AU20)*$AS$8,0),)</f>
        <v>0</v>
      </c>
      <c r="AU20" s="9"/>
      <c r="AV20" s="12"/>
      <c r="AW20" s="7">
        <f t="shared" ref="AW20:AW22" ca="1" si="38">IF(AV20&gt;0,ROUND((INDIRECT(ADDRESS(AV20,$AV$7,,,"ТаблицаСоответствия"))+AX20)*$AV$8,0),)</f>
        <v>0</v>
      </c>
      <c r="AX20" s="9"/>
      <c r="AY20" s="12"/>
      <c r="AZ20" s="7">
        <f t="shared" ref="AZ20:AZ22" ca="1" si="39">IF(AY20&gt;0,ROUND((INDIRECT(ADDRESS(AY20,$AY$7,,,"ТаблицаСоответствия"))+BA20)*$AY$8,0),)</f>
        <v>0</v>
      </c>
      <c r="BA20" s="9"/>
      <c r="BB20" s="12"/>
      <c r="BC20" s="7">
        <f t="shared" ref="BC20:BC22" ca="1" si="40">IF(BB20&gt;0,ROUND((INDIRECT(ADDRESS(BB20,$BB$7,,,"ТаблицаСоответствия"))+BD20)*$BB$8,0),)</f>
        <v>0</v>
      </c>
      <c r="BD20" s="9"/>
      <c r="BE20" s="135">
        <f ca="1">SUM(AW20,AZ20,BC20,AT20,AQ20,AH20,AK20,AN20,AB20,AE20,D20,G20,J20,M20,P20,S20,V20,Y20)</f>
        <v>0</v>
      </c>
      <c r="BF20" s="275">
        <f t="shared" ref="BF20" si="41">B20</f>
        <v>0</v>
      </c>
      <c r="BG20" s="276"/>
      <c r="BH20" s="277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23"/>
        <v>0</v>
      </c>
      <c r="E21" s="9"/>
      <c r="F21" s="12"/>
      <c r="G21" s="134">
        <f t="shared" ca="1" si="24"/>
        <v>0</v>
      </c>
      <c r="H21" s="9"/>
      <c r="I21" s="12"/>
      <c r="J21" s="7">
        <f t="shared" ca="1" si="25"/>
        <v>0</v>
      </c>
      <c r="K21" s="9"/>
      <c r="L21" s="12"/>
      <c r="M21" s="134">
        <f t="shared" ca="1" si="26"/>
        <v>0</v>
      </c>
      <c r="N21" s="9"/>
      <c r="O21" s="12"/>
      <c r="P21" s="7">
        <f t="shared" ca="1" si="27"/>
        <v>0</v>
      </c>
      <c r="Q21" s="9"/>
      <c r="R21" s="12"/>
      <c r="S21" s="7">
        <f t="shared" ca="1" si="28"/>
        <v>0</v>
      </c>
      <c r="T21" s="9"/>
      <c r="U21" s="12"/>
      <c r="V21" s="7">
        <f t="shared" ca="1" si="29"/>
        <v>0</v>
      </c>
      <c r="W21" s="9"/>
      <c r="X21" s="12"/>
      <c r="Y21" s="7">
        <f t="shared" ca="1" si="30"/>
        <v>0</v>
      </c>
      <c r="Z21" s="9"/>
      <c r="AA21" s="12"/>
      <c r="AB21" s="7">
        <f t="shared" ca="1" si="31"/>
        <v>0</v>
      </c>
      <c r="AC21" s="9"/>
      <c r="AD21" s="12"/>
      <c r="AE21" s="7">
        <f t="shared" ca="1" si="32"/>
        <v>0</v>
      </c>
      <c r="AF21" s="9"/>
      <c r="AG21" s="12"/>
      <c r="AH21" s="7">
        <f t="shared" ca="1" si="33"/>
        <v>0</v>
      </c>
      <c r="AI21" s="9"/>
      <c r="AJ21" s="12"/>
      <c r="AK21" s="7">
        <f t="shared" ca="1" si="34"/>
        <v>0</v>
      </c>
      <c r="AL21" s="9"/>
      <c r="AM21" s="12"/>
      <c r="AN21" s="7">
        <f t="shared" ca="1" si="35"/>
        <v>0</v>
      </c>
      <c r="AO21" s="9"/>
      <c r="AP21" s="12"/>
      <c r="AQ21" s="7">
        <f t="shared" ca="1" si="36"/>
        <v>0</v>
      </c>
      <c r="AR21" s="9"/>
      <c r="AS21" s="12"/>
      <c r="AT21" s="7">
        <f t="shared" ca="1" si="37"/>
        <v>0</v>
      </c>
      <c r="AU21" s="9"/>
      <c r="AV21" s="12"/>
      <c r="AW21" s="7">
        <f t="shared" ca="1" si="38"/>
        <v>0</v>
      </c>
      <c r="AX21" s="9"/>
      <c r="AY21" s="12"/>
      <c r="AZ21" s="7">
        <f t="shared" ca="1" si="39"/>
        <v>0</v>
      </c>
      <c r="BA21" s="9"/>
      <c r="BB21" s="12"/>
      <c r="BC21" s="7">
        <f t="shared" ca="1" si="40"/>
        <v>0</v>
      </c>
      <c r="BD21" s="9"/>
      <c r="BE21" s="135">
        <f ca="1">SUM(AW21,AZ21,BC21,AT21,AQ21,AH21,AK21,AN21,AB21,AE21,D21,G21,J21,M21,P21,S21,V21,Y21)</f>
        <v>0</v>
      </c>
      <c r="BF21" s="275">
        <f t="shared" ref="BF21" si="42">B21</f>
        <v>0</v>
      </c>
      <c r="BG21" s="276"/>
      <c r="BH21" s="277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23"/>
        <v>0</v>
      </c>
      <c r="E22" s="9"/>
      <c r="F22" s="12"/>
      <c r="G22" s="134">
        <f t="shared" ca="1" si="24"/>
        <v>0</v>
      </c>
      <c r="H22" s="9"/>
      <c r="I22" s="12"/>
      <c r="J22" s="7">
        <f t="shared" ca="1" si="25"/>
        <v>0</v>
      </c>
      <c r="K22" s="9"/>
      <c r="L22" s="12"/>
      <c r="M22" s="134">
        <f t="shared" ca="1" si="26"/>
        <v>0</v>
      </c>
      <c r="N22" s="9"/>
      <c r="O22" s="12"/>
      <c r="P22" s="7">
        <f t="shared" ca="1" si="27"/>
        <v>0</v>
      </c>
      <c r="Q22" s="9"/>
      <c r="R22" s="12"/>
      <c r="S22" s="7">
        <f t="shared" ca="1" si="28"/>
        <v>0</v>
      </c>
      <c r="T22" s="9"/>
      <c r="U22" s="12"/>
      <c r="V22" s="7">
        <f t="shared" ca="1" si="29"/>
        <v>0</v>
      </c>
      <c r="W22" s="9"/>
      <c r="X22" s="12"/>
      <c r="Y22" s="7">
        <f t="shared" ca="1" si="30"/>
        <v>0</v>
      </c>
      <c r="Z22" s="9"/>
      <c r="AA22" s="12"/>
      <c r="AB22" s="7">
        <f t="shared" ca="1" si="31"/>
        <v>0</v>
      </c>
      <c r="AC22" s="9"/>
      <c r="AD22" s="12"/>
      <c r="AE22" s="7">
        <f t="shared" ca="1" si="32"/>
        <v>0</v>
      </c>
      <c r="AF22" s="9"/>
      <c r="AG22" s="12"/>
      <c r="AH22" s="7">
        <f t="shared" ca="1" si="33"/>
        <v>0</v>
      </c>
      <c r="AI22" s="9"/>
      <c r="AJ22" s="12"/>
      <c r="AK22" s="7">
        <f t="shared" ca="1" si="34"/>
        <v>0</v>
      </c>
      <c r="AL22" s="9"/>
      <c r="AM22" s="12"/>
      <c r="AN22" s="7">
        <f t="shared" ca="1" si="35"/>
        <v>0</v>
      </c>
      <c r="AO22" s="9"/>
      <c r="AP22" s="12"/>
      <c r="AQ22" s="7">
        <f t="shared" ca="1" si="36"/>
        <v>0</v>
      </c>
      <c r="AR22" s="9"/>
      <c r="AS22" s="12"/>
      <c r="AT22" s="7">
        <f t="shared" ca="1" si="37"/>
        <v>0</v>
      </c>
      <c r="AU22" s="9"/>
      <c r="AV22" s="12"/>
      <c r="AW22" s="7">
        <f t="shared" ca="1" si="38"/>
        <v>0</v>
      </c>
      <c r="AX22" s="9"/>
      <c r="AY22" s="12"/>
      <c r="AZ22" s="7">
        <f t="shared" ca="1" si="39"/>
        <v>0</v>
      </c>
      <c r="BA22" s="9"/>
      <c r="BB22" s="12"/>
      <c r="BC22" s="7">
        <f t="shared" ca="1" si="40"/>
        <v>0</v>
      </c>
      <c r="BD22" s="9"/>
      <c r="BE22" s="135">
        <f ca="1">SUM(AW22,AZ22,BC22,AT22,AQ22,AH22,AK22,AN22,AB22,AE22,D22,G22,J22,M22,P22,S22,V22,Y22)</f>
        <v>0</v>
      </c>
      <c r="BF22" s="275">
        <f t="shared" ref="BF22" si="43">B22</f>
        <v>0</v>
      </c>
      <c r="BG22" s="276"/>
      <c r="BH22" s="277"/>
      <c r="BI22" s="14">
        <f t="shared" ca="1" si="20"/>
        <v>0</v>
      </c>
    </row>
  </sheetData>
  <sortState ref="B10:BE19">
    <sortCondition descending="1" ref="BE10"/>
  </sortState>
  <mergeCells count="81">
    <mergeCell ref="BF20:BH20"/>
    <mergeCell ref="BF21:BH21"/>
    <mergeCell ref="BF22:BH22"/>
    <mergeCell ref="BF19:BH19"/>
    <mergeCell ref="BF16:BH16"/>
    <mergeCell ref="BF17:BH17"/>
    <mergeCell ref="BF18:BH18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AG5:AI5"/>
    <mergeCell ref="AS6:AU6"/>
    <mergeCell ref="AG6:AI6"/>
    <mergeCell ref="AJ5:AL5"/>
    <mergeCell ref="AJ6:AL6"/>
    <mergeCell ref="AP5:AR5"/>
    <mergeCell ref="AP6:AR6"/>
    <mergeCell ref="AS8:AU8"/>
    <mergeCell ref="BF15:BH15"/>
    <mergeCell ref="BF9:BH9"/>
    <mergeCell ref="AY8:BA8"/>
    <mergeCell ref="BB8:BD8"/>
    <mergeCell ref="AV8:AX8"/>
    <mergeCell ref="C5:E5"/>
    <mergeCell ref="F5:H5"/>
    <mergeCell ref="I5:K5"/>
    <mergeCell ref="C6:E6"/>
    <mergeCell ref="F6:H6"/>
    <mergeCell ref="I6:K6"/>
    <mergeCell ref="AG7:AI7"/>
    <mergeCell ref="AG8:AI8"/>
    <mergeCell ref="AJ7:AL7"/>
    <mergeCell ref="AD8:AF8"/>
    <mergeCell ref="AA6:AC6"/>
    <mergeCell ref="AA7:AC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C8:E8"/>
    <mergeCell ref="F8:H8"/>
    <mergeCell ref="I8:K8"/>
    <mergeCell ref="L7:N7"/>
    <mergeCell ref="L8:N8"/>
    <mergeCell ref="C7:E7"/>
    <mergeCell ref="F7:H7"/>
    <mergeCell ref="I7:K7"/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</mergeCells>
  <conditionalFormatting sqref="BI10:BI22">
    <cfRule type="cellIs" dxfId="42" priority="34" stopIfTrue="1" operator="equal">
      <formula>3</formula>
    </cfRule>
    <cfRule type="cellIs" dxfId="41" priority="35" stopIfTrue="1" operator="equal">
      <formula>2</formula>
    </cfRule>
    <cfRule type="cellIs" dxfId="40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9"/>
  <sheetViews>
    <sheetView tabSelected="1" showWhiteSpace="0" topLeftCell="AA1" zoomScale="109" zoomScaleNormal="55" workbookViewId="0">
      <selection activeCell="BO16" sqref="BO16:BQ16"/>
    </sheetView>
  </sheetViews>
  <sheetFormatPr defaultRowHeight="15" x14ac:dyDescent="0.25"/>
  <cols>
    <col min="1" max="1" width="4.140625" customWidth="1"/>
    <col min="2" max="2" width="55.42578125" bestFit="1" customWidth="1"/>
    <col min="3" max="44" width="6.7109375" customWidth="1"/>
    <col min="45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45" t="s">
        <v>86</v>
      </c>
      <c r="D5" s="246"/>
      <c r="E5" s="247"/>
      <c r="F5" s="245" t="s">
        <v>64</v>
      </c>
      <c r="G5" s="246"/>
      <c r="H5" s="247"/>
      <c r="I5" s="245" t="s">
        <v>68</v>
      </c>
      <c r="J5" s="246"/>
      <c r="K5" s="247"/>
      <c r="L5" s="245" t="s">
        <v>67</v>
      </c>
      <c r="M5" s="246"/>
      <c r="N5" s="247"/>
      <c r="O5" s="245" t="s">
        <v>135</v>
      </c>
      <c r="P5" s="246"/>
      <c r="Q5" s="248"/>
      <c r="R5" s="245" t="s">
        <v>145</v>
      </c>
      <c r="S5" s="246"/>
      <c r="T5" s="248"/>
      <c r="U5" s="245" t="s">
        <v>87</v>
      </c>
      <c r="V5" s="246"/>
      <c r="W5" s="247"/>
      <c r="X5" s="245" t="s">
        <v>88</v>
      </c>
      <c r="Y5" s="246"/>
      <c r="Z5" s="247"/>
      <c r="AA5" s="245" t="s">
        <v>89</v>
      </c>
      <c r="AB5" s="246"/>
      <c r="AC5" s="247"/>
      <c r="AD5" s="245" t="s">
        <v>137</v>
      </c>
      <c r="AE5" s="246"/>
      <c r="AF5" s="248"/>
      <c r="AG5" s="245" t="s">
        <v>132</v>
      </c>
      <c r="AH5" s="246"/>
      <c r="AI5" s="248"/>
      <c r="AJ5" s="245" t="s">
        <v>138</v>
      </c>
      <c r="AK5" s="246"/>
      <c r="AL5" s="247"/>
      <c r="AM5" s="245" t="s">
        <v>112</v>
      </c>
      <c r="AN5" s="246"/>
      <c r="AO5" s="248"/>
      <c r="AP5" s="245" t="s">
        <v>144</v>
      </c>
      <c r="AQ5" s="246"/>
      <c r="AR5" s="248"/>
      <c r="AS5" s="258"/>
      <c r="AT5" s="259"/>
      <c r="AU5" s="284"/>
      <c r="AV5" s="258"/>
      <c r="AW5" s="259"/>
      <c r="AX5" s="260"/>
      <c r="AY5" s="258"/>
      <c r="AZ5" s="259"/>
      <c r="BA5" s="260"/>
      <c r="BB5" s="258"/>
      <c r="BC5" s="259"/>
      <c r="BD5" s="260"/>
      <c r="BE5" s="258"/>
      <c r="BF5" s="259"/>
      <c r="BG5" s="260"/>
      <c r="BH5" s="258"/>
      <c r="BI5" s="259"/>
      <c r="BJ5" s="260"/>
      <c r="BK5" s="258"/>
      <c r="BL5" s="259"/>
      <c r="BM5" s="260"/>
    </row>
    <row r="6" spans="1:70" ht="15.75" thickBot="1" x14ac:dyDescent="0.3">
      <c r="A6" s="1"/>
      <c r="B6" s="6" t="s">
        <v>1</v>
      </c>
      <c r="C6" s="255"/>
      <c r="D6" s="256"/>
      <c r="E6" s="248"/>
      <c r="F6" s="261">
        <v>184</v>
      </c>
      <c r="G6" s="262"/>
      <c r="H6" s="260"/>
      <c r="I6" s="255"/>
      <c r="J6" s="256"/>
      <c r="K6" s="257"/>
      <c r="L6" s="255">
        <v>140</v>
      </c>
      <c r="M6" s="256"/>
      <c r="N6" s="257"/>
      <c r="O6" s="255">
        <v>279</v>
      </c>
      <c r="P6" s="256"/>
      <c r="Q6" s="248"/>
      <c r="R6" s="255">
        <v>142</v>
      </c>
      <c r="S6" s="256"/>
      <c r="T6" s="248"/>
      <c r="U6" s="255">
        <v>39</v>
      </c>
      <c r="V6" s="256"/>
      <c r="W6" s="248"/>
      <c r="X6" s="255">
        <v>8</v>
      </c>
      <c r="Y6" s="256"/>
      <c r="Z6" s="248"/>
      <c r="AA6" s="255"/>
      <c r="AB6" s="256"/>
      <c r="AC6" s="248"/>
      <c r="AD6" s="255">
        <v>3</v>
      </c>
      <c r="AE6" s="256"/>
      <c r="AF6" s="248"/>
      <c r="AG6" s="255">
        <v>618</v>
      </c>
      <c r="AH6" s="256"/>
      <c r="AI6" s="248"/>
      <c r="AJ6" s="255">
        <v>222</v>
      </c>
      <c r="AK6" s="256"/>
      <c r="AL6" s="248"/>
      <c r="AM6" s="255">
        <v>73</v>
      </c>
      <c r="AN6" s="256"/>
      <c r="AO6" s="248"/>
      <c r="AP6" s="255">
        <v>133</v>
      </c>
      <c r="AQ6" s="256"/>
      <c r="AR6" s="248"/>
      <c r="AS6" s="261"/>
      <c r="AT6" s="262"/>
      <c r="AU6" s="260"/>
      <c r="AV6" s="261"/>
      <c r="AW6" s="262"/>
      <c r="AX6" s="260"/>
      <c r="AY6" s="261"/>
      <c r="AZ6" s="262"/>
      <c r="BA6" s="260"/>
      <c r="BB6" s="261"/>
      <c r="BC6" s="262"/>
      <c r="BD6" s="260"/>
      <c r="BE6" s="261"/>
      <c r="BF6" s="262"/>
      <c r="BG6" s="260"/>
      <c r="BH6" s="261"/>
      <c r="BI6" s="262"/>
      <c r="BJ6" s="260"/>
      <c r="BK6" s="261"/>
      <c r="BL6" s="262"/>
      <c r="BM6" s="260"/>
    </row>
    <row r="7" spans="1:70" ht="15.75" thickBot="1" x14ac:dyDescent="0.3">
      <c r="A7" s="1"/>
      <c r="B7" s="6" t="s">
        <v>5</v>
      </c>
      <c r="C7" s="263"/>
      <c r="D7" s="264"/>
      <c r="E7" s="265"/>
      <c r="F7" s="270">
        <v>6</v>
      </c>
      <c r="G7" s="271"/>
      <c r="H7" s="272"/>
      <c r="I7" s="263"/>
      <c r="J7" s="264"/>
      <c r="K7" s="269"/>
      <c r="L7" s="263">
        <v>6</v>
      </c>
      <c r="M7" s="264"/>
      <c r="N7" s="269"/>
      <c r="O7" s="263">
        <v>7</v>
      </c>
      <c r="P7" s="264"/>
      <c r="Q7" s="265"/>
      <c r="R7" s="263">
        <v>6</v>
      </c>
      <c r="S7" s="264"/>
      <c r="T7" s="265"/>
      <c r="U7" s="263">
        <v>4</v>
      </c>
      <c r="V7" s="264"/>
      <c r="W7" s="265"/>
      <c r="X7" s="263">
        <v>1</v>
      </c>
      <c r="Y7" s="264"/>
      <c r="Z7" s="265"/>
      <c r="AA7" s="263"/>
      <c r="AB7" s="264"/>
      <c r="AC7" s="265"/>
      <c r="AD7" s="263">
        <v>1</v>
      </c>
      <c r="AE7" s="264"/>
      <c r="AF7" s="265"/>
      <c r="AG7" s="263">
        <v>8</v>
      </c>
      <c r="AH7" s="264"/>
      <c r="AI7" s="265"/>
      <c r="AJ7" s="263">
        <v>6</v>
      </c>
      <c r="AK7" s="264"/>
      <c r="AL7" s="265"/>
      <c r="AM7" s="263">
        <v>5</v>
      </c>
      <c r="AN7" s="264"/>
      <c r="AO7" s="265"/>
      <c r="AP7" s="263">
        <v>6</v>
      </c>
      <c r="AQ7" s="264"/>
      <c r="AR7" s="265"/>
      <c r="AS7" s="270"/>
      <c r="AT7" s="271"/>
      <c r="AU7" s="272"/>
      <c r="AV7" s="270"/>
      <c r="AW7" s="271"/>
      <c r="AX7" s="272"/>
      <c r="AY7" s="270"/>
      <c r="AZ7" s="271"/>
      <c r="BA7" s="272"/>
      <c r="BB7" s="270"/>
      <c r="BC7" s="271"/>
      <c r="BD7" s="272"/>
      <c r="BE7" s="270"/>
      <c r="BF7" s="271"/>
      <c r="BG7" s="272"/>
      <c r="BH7" s="270"/>
      <c r="BI7" s="271"/>
      <c r="BJ7" s="272"/>
      <c r="BK7" s="270"/>
      <c r="BL7" s="271"/>
      <c r="BM7" s="272"/>
    </row>
    <row r="8" spans="1:70" ht="15.75" thickBot="1" x14ac:dyDescent="0.3">
      <c r="A8" s="1"/>
      <c r="B8" s="6" t="s">
        <v>0</v>
      </c>
      <c r="C8" s="255">
        <v>1.8</v>
      </c>
      <c r="D8" s="256"/>
      <c r="E8" s="248"/>
      <c r="F8" s="255">
        <v>1.8</v>
      </c>
      <c r="G8" s="256"/>
      <c r="H8" s="257"/>
      <c r="I8" s="255">
        <v>1.8</v>
      </c>
      <c r="J8" s="256"/>
      <c r="K8" s="257"/>
      <c r="L8" s="255">
        <v>1.8</v>
      </c>
      <c r="M8" s="256"/>
      <c r="N8" s="257"/>
      <c r="O8" s="261">
        <v>1.8</v>
      </c>
      <c r="P8" s="262"/>
      <c r="Q8" s="260"/>
      <c r="R8" s="261">
        <v>1.8</v>
      </c>
      <c r="S8" s="262"/>
      <c r="T8" s="260"/>
      <c r="U8" s="261">
        <v>1.6</v>
      </c>
      <c r="V8" s="262"/>
      <c r="W8" s="260"/>
      <c r="X8" s="261">
        <v>1.4</v>
      </c>
      <c r="Y8" s="262"/>
      <c r="Z8" s="260"/>
      <c r="AA8" s="255">
        <v>1.4</v>
      </c>
      <c r="AB8" s="256"/>
      <c r="AC8" s="248"/>
      <c r="AD8" s="255">
        <v>1.2</v>
      </c>
      <c r="AE8" s="256"/>
      <c r="AF8" s="248"/>
      <c r="AG8" s="261">
        <v>1.8</v>
      </c>
      <c r="AH8" s="262"/>
      <c r="AI8" s="260"/>
      <c r="AJ8" s="255">
        <v>1.6</v>
      </c>
      <c r="AK8" s="256"/>
      <c r="AL8" s="248"/>
      <c r="AM8" s="261">
        <v>1.6</v>
      </c>
      <c r="AN8" s="262"/>
      <c r="AO8" s="260"/>
      <c r="AP8" s="261">
        <v>1.8</v>
      </c>
      <c r="AQ8" s="262"/>
      <c r="AR8" s="260"/>
      <c r="AS8" s="261"/>
      <c r="AT8" s="262"/>
      <c r="AU8" s="260"/>
      <c r="AV8" s="261"/>
      <c r="AW8" s="262"/>
      <c r="AX8" s="260"/>
      <c r="AY8" s="261"/>
      <c r="AZ8" s="262"/>
      <c r="BA8" s="260"/>
      <c r="BB8" s="261"/>
      <c r="BC8" s="262"/>
      <c r="BD8" s="260"/>
      <c r="BE8" s="261"/>
      <c r="BF8" s="262"/>
      <c r="BG8" s="260"/>
      <c r="BH8" s="261"/>
      <c r="BI8" s="262"/>
      <c r="BJ8" s="260"/>
      <c r="BK8" s="261"/>
      <c r="BL8" s="262"/>
      <c r="BM8" s="260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74" t="s">
        <v>8</v>
      </c>
      <c r="BP9" s="274"/>
      <c r="BQ9" s="274"/>
      <c r="BR9" s="13" t="s">
        <v>9</v>
      </c>
    </row>
    <row r="10" spans="1:70" ht="15.75" thickBot="1" x14ac:dyDescent="0.3">
      <c r="A10" s="5">
        <f>A9+1</f>
        <v>1</v>
      </c>
      <c r="B10" s="2" t="s">
        <v>91</v>
      </c>
      <c r="C10" s="11"/>
      <c r="D10" s="134">
        <f ca="1">IF(C10&gt;0,(INDIRECT(ADDRESS(C10,$C$7,,,"ТаблицаСоответствия"))+E10)*$C$8,0)</f>
        <v>0</v>
      </c>
      <c r="E10" s="8"/>
      <c r="F10" s="11">
        <v>50</v>
      </c>
      <c r="G10" s="134">
        <f ca="1">IF(F10&gt;0,(INDIRECT(ADDRESS(F10,$F$7,,,"ТаблицаСоответствия"))+H10)*$F$8,0)</f>
        <v>61.2</v>
      </c>
      <c r="H10" s="8"/>
      <c r="I10" s="11"/>
      <c r="J10" s="134">
        <f ca="1">IF(I10&gt;0,(INDIRECT(ADDRESS(I10,$I$7,,,"ТаблицаСоответствия"))+K10)*$I$8,0)</f>
        <v>0</v>
      </c>
      <c r="K10" s="8"/>
      <c r="L10" s="11"/>
      <c r="M10" s="134">
        <f ca="1">IF(L10&gt;0,(INDIRECT(ADDRESS(L10,$L$7,,,"ТаблицаСоответствия"))+N10)*$L$8,0)</f>
        <v>0</v>
      </c>
      <c r="N10" s="8"/>
      <c r="O10" s="11">
        <v>18</v>
      </c>
      <c r="P10" s="134">
        <f ca="1">IF(O10&gt;0,(INDIRECT(ADDRESS(O10,$O$7,,,"ТаблицаСоответствия"))+Q10)*$O$8,0)</f>
        <v>183.6</v>
      </c>
      <c r="Q10" s="8"/>
      <c r="R10" s="11">
        <v>15</v>
      </c>
      <c r="S10" s="134">
        <f ca="1">IF(R10&gt;0,(INDIRECT(ADDRESS(R10,$R$7,,,"ТаблицаСоответствия"))+T10)*$R$8,0)</f>
        <v>140.4</v>
      </c>
      <c r="T10" s="8"/>
      <c r="U10" s="11">
        <v>2</v>
      </c>
      <c r="V10" s="29">
        <f ca="1">IF(U10&gt;0,ROUND((INDIRECT(ADDRESS(U10,$U$7,,,"ТаблицаСоответствия"))+W10)*$U$8,0),)</f>
        <v>125</v>
      </c>
      <c r="W10" s="8"/>
      <c r="X10" s="11">
        <v>1</v>
      </c>
      <c r="Y10" s="134">
        <f ca="1">IF(X10&gt;0,(INDIRECT(ADDRESS(X10,$X$7,,,"ТаблицаСоответствия"))+Z10)*$X$8,0)</f>
        <v>16.799999999999997</v>
      </c>
      <c r="Z10" s="8"/>
      <c r="AA10" s="11"/>
      <c r="AB10" s="134">
        <f ca="1">IF(AA10&gt;0,(INDIRECT(ADDRESS(AA10,$AA$7,,,"ТаблицаСоответствия"))+AC10)*$AA$8,0)</f>
        <v>0</v>
      </c>
      <c r="AC10" s="8"/>
      <c r="AD10" s="11">
        <v>1</v>
      </c>
      <c r="AE10" s="134">
        <f ca="1">IF(AD10&gt;0,(INDIRECT(ADDRESS(AD10,$AD$7,,,"ТаблицаСоответствия"))+AF10)*$AD$8,0)</f>
        <v>14.399999999999999</v>
      </c>
      <c r="AF10" s="8"/>
      <c r="AG10" s="11">
        <v>28</v>
      </c>
      <c r="AH10" s="134">
        <f ca="1">IF(AG10&gt;0,(INDIRECT(ADDRESS(AG10,$AG$7,,,"ТаблицаСоответствия"))+AI10)*$AG$8,0)</f>
        <v>147.6</v>
      </c>
      <c r="AI10" s="8"/>
      <c r="AJ10" s="11"/>
      <c r="AK10" s="7">
        <f ca="1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/>
      <c r="AT10" s="7"/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35">
        <f ca="1">SUM(AQ10,AT10,AW10,AK10,V10,AZ10,AN10,AH10,AB10,AE10,D10,G10,J10,M10,S10,P10,Y10,BC10,BF10,BI10,BL10)</f>
        <v>689</v>
      </c>
      <c r="BO10" s="275" t="str">
        <f t="shared" ref="BO10:BO16" si="0">B10</f>
        <v>Завьялов Артем - Шадрина Алина</v>
      </c>
      <c r="BP10" s="276"/>
      <c r="BQ10" s="277"/>
      <c r="BR10" s="14">
        <f ca="1">IF(BN10&gt;0,RANK(BN10,$BN$10:$BN$19),0)</f>
        <v>1</v>
      </c>
    </row>
    <row r="11" spans="1:70" ht="15.75" thickBot="1" x14ac:dyDescent="0.3">
      <c r="A11" s="5">
        <f t="shared" ref="A11:A19" si="1">A10+1</f>
        <v>2</v>
      </c>
      <c r="B11" s="31" t="s">
        <v>50</v>
      </c>
      <c r="C11" s="12"/>
      <c r="D11" s="134">
        <f ca="1">IF(C11&gt;0,(INDIRECT(ADDRESS(C11,$C$7,,,"ТаблицаСоответствия"))+E11)*$C$8,0)</f>
        <v>0</v>
      </c>
      <c r="E11" s="32"/>
      <c r="F11" s="12">
        <v>170</v>
      </c>
      <c r="G11" s="134">
        <f ca="1">IF(F11&gt;0,(INDIRECT(ADDRESS(F11,$F$7,,,"ТаблицаСоответствия"))+H11)*$F$8,0)</f>
        <v>18</v>
      </c>
      <c r="H11" s="32"/>
      <c r="I11" s="12"/>
      <c r="J11" s="134">
        <f ca="1">IF(I11&gt;0,(INDIRECT(ADDRESS(I11,$I$7,,,"ТаблицаСоответствия"))+K11)*$I$8,0)</f>
        <v>0</v>
      </c>
      <c r="K11" s="32"/>
      <c r="L11" s="12">
        <v>115</v>
      </c>
      <c r="M11" s="134">
        <f ca="1">IF(L11&gt;0,(INDIRECT(ADDRESS(L11,$L$7,,,"ТаблицаСоответствия"))+N11)*$L$8,0)</f>
        <v>18</v>
      </c>
      <c r="N11" s="32"/>
      <c r="O11" s="12">
        <v>200</v>
      </c>
      <c r="P11" s="134">
        <f ca="1">IF(O11&gt;0,(INDIRECT(ADDRESS(O11,$O$7,,,"ТаблицаСоответствия"))+Q11)*$O$8,0)</f>
        <v>18</v>
      </c>
      <c r="Q11" s="32"/>
      <c r="R11" s="12"/>
      <c r="S11" s="134">
        <f ca="1">IF(R11&gt;0,(INDIRECT(ADDRESS(R11,$R$7,,,"ТаблицаСоответствия"))+T11)*$R$8,0)</f>
        <v>0</v>
      </c>
      <c r="T11" s="32"/>
      <c r="U11" s="11">
        <v>25</v>
      </c>
      <c r="V11" s="7">
        <f ca="1">IF(U11&gt;0,ROUND((INDIRECT(ADDRESS(U11,$U$7,,,"ТаблицаСоответствия"))+W11)*$U$8,0),)</f>
        <v>19</v>
      </c>
      <c r="W11" s="32"/>
      <c r="X11" s="11">
        <v>4</v>
      </c>
      <c r="Y11" s="134">
        <f ca="1">IF(X11&gt;0,(INDIRECT(ADDRESS(X11,$X$7,,,"ТаблицаСоответствия"))+Z11)*$X$8,0)</f>
        <v>8.3999999999999986</v>
      </c>
      <c r="Z11" s="32"/>
      <c r="AA11" s="12"/>
      <c r="AB11" s="134">
        <f ca="1">IF(AA11&gt;0,(INDIRECT(ADDRESS(AA11,$AA$7,,,"ТаблицаСоответствия"))+AC11)*$AA$8,0)</f>
        <v>0</v>
      </c>
      <c r="AC11" s="32"/>
      <c r="AD11" s="12"/>
      <c r="AE11" s="134">
        <f ca="1">IF(AD11&gt;0,(INDIRECT(ADDRESS(AD11,$AD$7,,,"ТаблицаСоответствия"))+AF11)*$AD$8,0)</f>
        <v>0</v>
      </c>
      <c r="AF11" s="32"/>
      <c r="AG11" s="12"/>
      <c r="AH11" s="134">
        <f ca="1">IF(AG11&gt;0,(INDIRECT(ADDRESS(AG11,$AG$7,,,"ТаблицаСоответствия"))+AI11)*$AG$8,0)</f>
        <v>0</v>
      </c>
      <c r="AI11" s="32"/>
      <c r="AJ11" s="12">
        <v>85</v>
      </c>
      <c r="AK11" s="7">
        <f ca="1">IF(AJ11&gt;0,ROUND((INDIRECT(ADDRESS(AJ11,$AJ$7,,,"ТаблицаСоответствия"))+AL11)*$AJ$8,0),)</f>
        <v>29</v>
      </c>
      <c r="AL11" s="32"/>
      <c r="AM11" s="12">
        <v>32</v>
      </c>
      <c r="AN11" s="7">
        <f ca="1">IF(AM11&gt;0,ROUND((INDIRECT(ADDRESS(AM11,$AM$7,,,"ТаблицаСоответствия"))+AO11)*$AM$8,0),)</f>
        <v>48</v>
      </c>
      <c r="AO11" s="32"/>
      <c r="AP11" s="12">
        <v>113</v>
      </c>
      <c r="AQ11" s="7">
        <f ca="1">IF(AP11&gt;0,ROUND((INDIRECT(ADDRESS(AP11,$AP$7,,,"ТаблицаСоответствия"))+AR11)*$AP$8,0),)</f>
        <v>18</v>
      </c>
      <c r="AR11" s="32"/>
      <c r="AS11" s="12"/>
      <c r="AT11" s="29">
        <f ca="1">IF(AS11&gt;0,ROUND((INDIRECT(ADDRESS(AS11,$AS$7,,,"ТаблицаСоответствия"))+AU11)*$AS$8,0),)</f>
        <v>0</v>
      </c>
      <c r="AU11" s="32"/>
      <c r="AV11" s="12"/>
      <c r="AW11" s="7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7">
        <f ca="1">IF(BB11&gt;0,ROUND((INDIRECT(ADDRESS(BB11,$BB$7,,,"ТаблицаСоответствия"))+BD11)*$BB$8,0),)</f>
        <v>0</v>
      </c>
      <c r="BD11" s="32"/>
      <c r="BE11" s="12"/>
      <c r="BF11" s="7">
        <f ca="1">IF(BE11&gt;0,ROUND((INDIRECT(ADDRESS(BE11,$BE$7,,,"ТаблицаСоответствия"))+BG11)*$BE$8,0),)</f>
        <v>0</v>
      </c>
      <c r="BG11" s="32"/>
      <c r="BH11" s="12"/>
      <c r="BI11" s="7">
        <f ca="1">IF(BH11&gt;0,ROUND((INDIRECT(ADDRESS(BH11,$BH$7,,,"ТаблицаСоответствия"))+BJ11)*$BH$8,0),)</f>
        <v>0</v>
      </c>
      <c r="BJ11" s="32"/>
      <c r="BK11" s="12"/>
      <c r="BL11" s="7">
        <f ca="1">IF(BK11&gt;0,ROUND((INDIRECT(ADDRESS(BK11,$BK$7,,,"ТаблицаСоответствия"))+BM11)*$BK$8,0),)</f>
        <v>0</v>
      </c>
      <c r="BM11" s="32"/>
      <c r="BN11" s="135">
        <f ca="1">SUM(AQ11,AT11,AW11,AK11,V11,AZ11,AN11,AH11,AB11,AE11,D11,G11,J11,M11,S11,P11,Y11,BC11,BF11,BI11,BL11)</f>
        <v>176.4</v>
      </c>
      <c r="BO11" s="275" t="str">
        <f t="shared" si="0"/>
        <v>Вдовицкий Данил - Шарапова Елизавета</v>
      </c>
      <c r="BP11" s="276"/>
      <c r="BQ11" s="277"/>
      <c r="BR11" s="14">
        <f t="shared" ref="BR11:BR19" ca="1" si="2">IF(BN11&gt;0,RANK(BN11,$BN$10:$BN$19),0)</f>
        <v>2</v>
      </c>
    </row>
    <row r="12" spans="1:70" s="34" customFormat="1" ht="15.75" thickBot="1" x14ac:dyDescent="0.3">
      <c r="A12" s="5">
        <f t="shared" si="1"/>
        <v>3</v>
      </c>
      <c r="B12" s="3" t="s">
        <v>21</v>
      </c>
      <c r="C12" s="12"/>
      <c r="D12" s="134">
        <f ca="1">IF(C12&gt;0,(INDIRECT(ADDRESS(C12,$C$7,,,"ТаблицаСоответствия"))+E12)*$C$8,0)</f>
        <v>0</v>
      </c>
      <c r="E12" s="9"/>
      <c r="F12" s="12"/>
      <c r="G12" s="134">
        <f ca="1">IF(F12&gt;0,(INDIRECT(ADDRESS(F12,$F$7,,,"ТаблицаСоответствия"))+H12)*$F$8,0)</f>
        <v>0</v>
      </c>
      <c r="H12" s="9"/>
      <c r="I12" s="12"/>
      <c r="J12" s="134">
        <f ca="1">IF(I12&gt;0,(INDIRECT(ADDRESS(I12,$I$7,,,"ТаблицаСоответствия"))+K12)*$I$8,0)</f>
        <v>0</v>
      </c>
      <c r="K12" s="9"/>
      <c r="L12" s="12">
        <v>115</v>
      </c>
      <c r="M12" s="134">
        <f ca="1">IF(L12&gt;0,(INDIRECT(ADDRESS(L12,$L$7,,,"ТаблицаСоответствия"))+N12)*$L$8,0)</f>
        <v>18</v>
      </c>
      <c r="N12" s="9"/>
      <c r="O12" s="12">
        <v>185</v>
      </c>
      <c r="P12" s="134">
        <f ca="1">IF(O12&gt;0,(INDIRECT(ADDRESS(O12,$O$7,,,"ТаблицаСоответствия"))+Q12)*$O$8,0)</f>
        <v>25.2</v>
      </c>
      <c r="Q12" s="9"/>
      <c r="R12" s="12"/>
      <c r="S12" s="134">
        <f ca="1">IF(R12&gt;0,(INDIRECT(ADDRESS(R12,$R$7,,,"ТаблицаСоответствия"))+T12)*$R$8,0)</f>
        <v>0</v>
      </c>
      <c r="T12" s="9"/>
      <c r="U12" s="11">
        <v>24</v>
      </c>
      <c r="V12" s="7">
        <f ca="1">IF(U12&gt;0,ROUND((INDIRECT(ADDRESS(U12,$U$7,,,"ТаблицаСоответствия"))+W12)*$U$8,0),)</f>
        <v>22</v>
      </c>
      <c r="W12" s="9"/>
      <c r="X12" s="11">
        <v>3</v>
      </c>
      <c r="Y12" s="134">
        <f ca="1">IF(X12&gt;0,(INDIRECT(ADDRESS(X12,$X$7,,,"ТаблицаСоответствия"))+Z12)*$X$8,0)</f>
        <v>11.2</v>
      </c>
      <c r="Z12" s="9"/>
      <c r="AA12" s="12"/>
      <c r="AB12" s="134">
        <f ca="1">IF(AA12&gt;0,(INDIRECT(ADDRESS(AA12,$AA$7,,,"ТаблицаСоответствия"))+AC12)*$AA$8,0)</f>
        <v>0</v>
      </c>
      <c r="AC12" s="9"/>
      <c r="AD12" s="12">
        <v>2</v>
      </c>
      <c r="AE12" s="134">
        <f ca="1">IF(AD12&gt;0,(INDIRECT(ADDRESS(AD12,$AD$7,,,"ТаблицаСоответствия"))+AF12)*$AD$8,0)</f>
        <v>12</v>
      </c>
      <c r="AF12" s="9"/>
      <c r="AG12" s="12">
        <v>277</v>
      </c>
      <c r="AH12" s="134">
        <f ca="1">IF(AG12&gt;0,(INDIRECT(ADDRESS(AG12,$AG$7,,,"ТаблицаСоответствия"))+AI12)*$AG$8,0)</f>
        <v>18</v>
      </c>
      <c r="AI12" s="9"/>
      <c r="AJ12" s="12"/>
      <c r="AK12" s="7">
        <f ca="1">IF(AJ12&gt;0,ROUND((INDIRECT(ADDRESS(AJ12,$AJ$7,,,"ТаблицаСоответствия"))+AL12)*$AJ$8,0),)</f>
        <v>0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35">
        <f ca="1">SUM(AQ12,AT12,AW12,AK12,V12,AZ12,AN12,AH12,AB12,AE12,D12,G12,J12,M12,S12,P12,Y12,BC12,BF12,BI12,BL12)</f>
        <v>106.4</v>
      </c>
      <c r="BO12" s="278" t="str">
        <f t="shared" si="0"/>
        <v>Фролов Иван - Нуртазина Риза</v>
      </c>
      <c r="BP12" s="279"/>
      <c r="BQ12" s="280"/>
      <c r="BR12" s="14">
        <f t="shared" ca="1" si="2"/>
        <v>3</v>
      </c>
    </row>
    <row r="13" spans="1:70" s="34" customFormat="1" ht="15.75" thickBot="1" x14ac:dyDescent="0.3">
      <c r="A13" s="5">
        <f t="shared" si="1"/>
        <v>4</v>
      </c>
      <c r="B13" s="3" t="s">
        <v>134</v>
      </c>
      <c r="C13" s="12"/>
      <c r="D13" s="134">
        <f ca="1">IF(C13&gt;0,(INDIRECT(ADDRESS(C13,$C$7,,,"ТаблицаСоответствия"))+E13)*$C$8,0)</f>
        <v>0</v>
      </c>
      <c r="E13" s="9"/>
      <c r="F13" s="12"/>
      <c r="G13" s="134">
        <f ca="1">IF(F13&gt;0,(INDIRECT(ADDRESS(F13,$F$7,,,"ТаблицаСоответствия"))+H13)*$F$8,0)</f>
        <v>0</v>
      </c>
      <c r="H13" s="9"/>
      <c r="I13" s="12"/>
      <c r="J13" s="134">
        <f ca="1">IF(I13&gt;0,(INDIRECT(ADDRESS(I13,$I$7,,,"ТаблицаСоответствия"))+K13)*$I$8,0)</f>
        <v>0</v>
      </c>
      <c r="K13" s="9"/>
      <c r="L13" s="12"/>
      <c r="M13" s="134">
        <f ca="1">IF(L13&gt;0,(INDIRECT(ADDRESS(L13,$L$7,,,"ТаблицаСоответствия"))+N13)*$L$8,0)</f>
        <v>0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134">
        <f ca="1">IF(R13&gt;0,(INDIRECT(ADDRESS(R13,$R$7,,,"ТаблицаСоответствия"))+T13)*$R$8,0)</f>
        <v>0</v>
      </c>
      <c r="T13" s="9"/>
      <c r="U13" s="11"/>
      <c r="V13" s="7">
        <f ca="1">IF(U13&gt;0,ROUND((INDIRECT(ADDRESS(U13,$U$7,,,"ТаблицаСоответствия"))+W13)*$U$8,0),)</f>
        <v>0</v>
      </c>
      <c r="W13" s="9"/>
      <c r="X13" s="11"/>
      <c r="Y13" s="134">
        <f ca="1">IF(X13&gt;0,(INDIRECT(ADDRESS(X13,$X$7,,,"ТаблицаСоответствия"))+Z13)*$X$8,0)</f>
        <v>0</v>
      </c>
      <c r="Z13" s="9"/>
      <c r="AA13" s="12"/>
      <c r="AB13" s="134">
        <f ca="1">IF(AA13&gt;0,(INDIRECT(ADDRESS(AA13,$AA$7,,,"ТаблицаСоответствия"))+AC13)*$AA$8,0)</f>
        <v>0</v>
      </c>
      <c r="AC13" s="9"/>
      <c r="AD13" s="12"/>
      <c r="AE13" s="134">
        <f ca="1">IF(AD13&gt;0,(INDIRECT(ADDRESS(AD13,$AD$7,,,"ТаблицаСоответствия"))+AF13)*$AD$8,0)</f>
        <v>0</v>
      </c>
      <c r="AF13" s="9"/>
      <c r="AG13" s="12">
        <v>252</v>
      </c>
      <c r="AH13" s="134">
        <f ca="1">IF(AG13&gt;0,(INDIRECT(ADDRESS(AG13,$AG$7,,,"ТаблицаСоответствия"))+AI13)*$AG$8,0)</f>
        <v>18</v>
      </c>
      <c r="AI13" s="9"/>
      <c r="AJ13" s="12"/>
      <c r="AK13" s="7">
        <f ca="1">IF(AJ13&gt;0,ROUND((INDIRECT(ADDRESS(AJ13,$AJ$7,,,"ТаблицаСоответствия"))+AL13)*$AJ$8,0),)</f>
        <v>0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>
        <v>82</v>
      </c>
      <c r="AQ13" s="7">
        <f ca="1">IF(AP13&gt;0,ROUND((INDIRECT(ADDRESS(AP13,$AP$7,,,"ТаблицаСоответствия"))+AR13)*$AP$8,0),)</f>
        <v>32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2"/>
      <c r="BF13" s="7">
        <f ca="1">IF(BE13&gt;0,ROUND((INDIRECT(ADDRESS(BE13,$BE$7,,,"ТаблицаСоответствия"))+BG13)*$BE$8,0),)</f>
        <v>0</v>
      </c>
      <c r="BG13" s="9"/>
      <c r="BH13" s="12"/>
      <c r="BI13" s="7">
        <f ca="1">IF(BH13&gt;0,ROUND((INDIRECT(ADDRESS(BH13,$BH$7,,,"ТаблицаСоответствия"))+BJ13)*$BH$8,0),)</f>
        <v>0</v>
      </c>
      <c r="BJ13" s="9"/>
      <c r="BK13" s="12"/>
      <c r="BL13" s="7">
        <f ca="1">IF(BK13&gt;0,ROUND((INDIRECT(ADDRESS(BK13,$BK$7,,,"ТаблицаСоответствия"))+BM13)*$BK$8,0),)</f>
        <v>0</v>
      </c>
      <c r="BM13" s="9"/>
      <c r="BN13" s="135">
        <f ca="1">SUM(AQ13,AT13,AW13,AK13,V13,AZ13,AN13,AH13,AB13,AE13,D13,G13,J13,M13,S13,P13,Y13,BC13,BF13,BI13,BL13)</f>
        <v>50</v>
      </c>
      <c r="BO13" s="177" t="str">
        <f t="shared" si="0"/>
        <v>Храпов Артём - Захарченко Дарья</v>
      </c>
      <c r="BP13" s="178"/>
      <c r="BQ13" s="179"/>
      <c r="BR13" s="14">
        <f t="shared" ca="1" si="2"/>
        <v>4</v>
      </c>
    </row>
    <row r="14" spans="1:70" ht="15.75" thickBot="1" x14ac:dyDescent="0.3">
      <c r="A14" s="5">
        <f t="shared" si="1"/>
        <v>5</v>
      </c>
      <c r="B14" s="3" t="s">
        <v>48</v>
      </c>
      <c r="C14" s="12"/>
      <c r="D14" s="134">
        <f ca="1">IF(C14&gt;0,(INDIRECT(ADDRESS(C14,$C$7,,,"ТаблицаСоответствия"))+E14)*$C$8,0)</f>
        <v>0</v>
      </c>
      <c r="E14" s="9"/>
      <c r="F14" s="12"/>
      <c r="G14" s="134">
        <f ca="1">IF(F14&gt;0,(INDIRECT(ADDRESS(F14,$F$7,,,"ТаблицаСоответствия"))+H14)*$F$8,0)</f>
        <v>0</v>
      </c>
      <c r="H14" s="9"/>
      <c r="I14" s="12"/>
      <c r="J14" s="134">
        <f ca="1">IF(I14&gt;0,(INDIRECT(ADDRESS(I14,$I$7,,,"ТаблицаСоответствия"))+K14)*$I$8,0)</f>
        <v>0</v>
      </c>
      <c r="K14" s="9"/>
      <c r="L14" s="12">
        <v>120</v>
      </c>
      <c r="M14" s="134">
        <f ca="1">IF(L14&gt;0,(INDIRECT(ADDRESS(L14,$L$7,,,"ТаблицаСоответствия"))+N14)*$L$8,0)</f>
        <v>18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ca="1">IF(R14&gt;0,(INDIRECT(ADDRESS(R14,$R$7,,,"ТаблицаСоответствия"))+T14)*$R$8,0)</f>
        <v>0</v>
      </c>
      <c r="T14" s="9"/>
      <c r="U14" s="11"/>
      <c r="V14" s="7">
        <f ca="1">IF(U14&gt;0,ROUND((INDIRECT(ADDRESS(U14,$U$7,,,"ТаблицаСоответствия"))+W14)*$U$8,0),)</f>
        <v>0</v>
      </c>
      <c r="W14" s="9"/>
      <c r="X14" s="11"/>
      <c r="Y14" s="134">
        <f ca="1">IF(X14&gt;0,(INDIRECT(ADDRESS(X14,$X$7,,,"ТаблицаСоответствия"))+Z14)*$X$8,0)</f>
        <v>0</v>
      </c>
      <c r="Z14" s="9"/>
      <c r="AA14" s="12"/>
      <c r="AB14" s="134">
        <f ca="1">IF(AA14&gt;0,(INDIRECT(ADDRESS(AA14,$AA$7,,,"ТаблицаСоответствия"))+AC14)*$AA$8,0)</f>
        <v>0</v>
      </c>
      <c r="AC14" s="9"/>
      <c r="AD14" s="12">
        <v>3</v>
      </c>
      <c r="AE14" s="134">
        <f ca="1">IF(AD14&gt;0,(INDIRECT(ADDRESS(AD14,$AD$7,,,"ТаблицаСоответствия"))+AF14)*$AD$8,0)</f>
        <v>9.6</v>
      </c>
      <c r="AF14" s="9"/>
      <c r="AG14" s="12"/>
      <c r="AH14" s="134">
        <f ca="1">IF(AG14&gt;0,(INDIRECT(ADDRESS(AG14,$AG$7,,,"ТаблицаСоответствия"))+AI14)*$AG$8,0)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35">
        <f ca="1">SUM(AQ14,AT14,AW14,AK14,V14,AZ14,AN14,AH14,AB14,AE14,D14,G14,J14,M14,S14,P14,Y14,BC14,BF14,BI14,BL14)</f>
        <v>27.6</v>
      </c>
      <c r="BO14" s="80" t="str">
        <f t="shared" si="0"/>
        <v>Корнеев Данила - Мох Кристина</v>
      </c>
      <c r="BP14" s="81"/>
      <c r="BQ14" s="82"/>
      <c r="BR14" s="14">
        <f t="shared" ca="1" si="2"/>
        <v>5</v>
      </c>
    </row>
    <row r="15" spans="1:70" ht="15.75" thickBot="1" x14ac:dyDescent="0.3">
      <c r="A15" s="5">
        <f t="shared" si="1"/>
        <v>6</v>
      </c>
      <c r="B15" s="225" t="s">
        <v>18</v>
      </c>
      <c r="C15" s="12"/>
      <c r="D15" s="134">
        <f ca="1">IF(C15&gt;0,(INDIRECT(ADDRESS(C15,$C$7,,,"ТаблицаСоответствия"))+E15)*$C$8,0)</f>
        <v>0</v>
      </c>
      <c r="E15" s="9"/>
      <c r="F15" s="12"/>
      <c r="G15" s="134">
        <f ca="1">IF(F15&gt;0,(INDIRECT(ADDRESS(F15,$F$7,,,"ТаблицаСоответствия"))+H15)*$F$8,0)</f>
        <v>0</v>
      </c>
      <c r="H15" s="9"/>
      <c r="I15" s="12"/>
      <c r="J15" s="134">
        <f ca="1">IF(I15&gt;0,(INDIRECT(ADDRESS(I15,$I$7,,,"ТаблицаСоответствия"))+K15)*$I$8,0)</f>
        <v>0</v>
      </c>
      <c r="K15" s="9"/>
      <c r="L15" s="12"/>
      <c r="M15" s="134">
        <f ca="1">IF(L15&gt;0,(INDIRECT(ADDRESS(L15,$L$7,,,"ТаблицаСоответствия"))+N15)*$L$8,0)</f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ca="1">IF(R15&gt;0,(INDIRECT(ADDRESS(R15,$R$7,,,"ТаблицаСоответствия"))+T15)*$R$8,0)</f>
        <v>0</v>
      </c>
      <c r="T15" s="9"/>
      <c r="U15" s="11"/>
      <c r="V15" s="7">
        <f ca="1">IF(U15&gt;0,ROUND((INDIRECT(ADDRESS(U15,$U$7,,,"ТаблицаСоответствия"))+W15)*$U$8,0),)</f>
        <v>0</v>
      </c>
      <c r="W15" s="9"/>
      <c r="X15" s="11">
        <v>5</v>
      </c>
      <c r="Y15" s="134">
        <f ca="1">IF(X15&gt;0,(INDIRECT(ADDRESS(X15,$X$7,,,"ТаблицаСоответствия"))+Z15)*$X$8,0)</f>
        <v>5.6</v>
      </c>
      <c r="Z15" s="9"/>
      <c r="AA15" s="12"/>
      <c r="AB15" s="134">
        <f ca="1">IF(AA15&gt;0,(INDIRECT(ADDRESS(AA15,$AA$7,,,"ТаблицаСоответствия"))+AC15)*$AA$8,0)</f>
        <v>0</v>
      </c>
      <c r="AC15" s="9"/>
      <c r="AD15" s="12"/>
      <c r="AE15" s="134">
        <f ca="1">IF(AD15&gt;0,(INDIRECT(ADDRESS(AD15,$AD$7,,,"ТаблицаСоответствия"))+AF15)*$AD$8,0)</f>
        <v>0</v>
      </c>
      <c r="AF15" s="9"/>
      <c r="AG15" s="12"/>
      <c r="AH15" s="134">
        <f ca="1">IF(AG15&gt;0,(INDIRECT(ADDRESS(AG15,$AG$7,,,"ТаблицаСоответствия"))+AI15)*$AG$8,0)</f>
        <v>0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2"/>
      <c r="BF15" s="7">
        <f ca="1">IF(BE15&gt;0,ROUND((INDIRECT(ADDRESS(BE15,$BE$7,,,"ТаблицаСоответствия"))+BG15)*$BE$8,0),)</f>
        <v>0</v>
      </c>
      <c r="BG15" s="9"/>
      <c r="BH15" s="12"/>
      <c r="BI15" s="7">
        <f ca="1">IF(BH15&gt;0,ROUND((INDIRECT(ADDRESS(BH15,$BH$7,,,"ТаблицаСоответствия"))+BJ15)*$BH$8,0),)</f>
        <v>0</v>
      </c>
      <c r="BJ15" s="9"/>
      <c r="BK15" s="12"/>
      <c r="BL15" s="7">
        <f ca="1">IF(BK15&gt;0,ROUND((INDIRECT(ADDRESS(BK15,$BK$7,,,"ТаблицаСоответствия"))+BM15)*$BK$8,0),)</f>
        <v>0</v>
      </c>
      <c r="BM15" s="9"/>
      <c r="BN15" s="135">
        <f ca="1">SUM(AQ15,AT15,AW15,AK15,V15,AZ15,AN15,AH15,AB15,AE15,D15,G15,J15,M15,S15,P15,Y15,BC15,BF15,BI15,BL15)</f>
        <v>5.6</v>
      </c>
      <c r="BO15" s="80" t="str">
        <f t="shared" si="0"/>
        <v>Башуров Павел - Романова Ирина</v>
      </c>
      <c r="BP15" s="81"/>
      <c r="BQ15" s="82"/>
      <c r="BR15" s="14">
        <f t="shared" ca="1" si="2"/>
        <v>6</v>
      </c>
    </row>
    <row r="16" spans="1:70" ht="15.75" thickBot="1" x14ac:dyDescent="0.3">
      <c r="A16" s="5">
        <f t="shared" si="1"/>
        <v>7</v>
      </c>
      <c r="B16" s="119" t="s">
        <v>56</v>
      </c>
      <c r="C16" s="12"/>
      <c r="D16" s="134">
        <f ca="1">IF(C16&gt;0,(INDIRECT(ADDRESS(C16,$C$7,,,"ТаблицаСоответствия"))+E16)*$C$8,0)</f>
        <v>0</v>
      </c>
      <c r="E16" s="9"/>
      <c r="F16" s="12"/>
      <c r="G16" s="134">
        <f ca="1">IF(F16&gt;0,(INDIRECT(ADDRESS(F16,$F$7,,,"ТаблицаСоответствия"))+H16)*$F$8,0)</f>
        <v>0</v>
      </c>
      <c r="H16" s="9"/>
      <c r="I16" s="12"/>
      <c r="J16" s="134">
        <f ca="1">IF(I16&gt;0,(INDIRECT(ADDRESS(I16,$I$7,,,"ТаблицаСоответствия"))+K16)*$I$8,0)</f>
        <v>0</v>
      </c>
      <c r="K16" s="9"/>
      <c r="L16" s="12"/>
      <c r="M16" s="134">
        <f ca="1">IF(L16&gt;0,(INDIRECT(ADDRESS(L16,$L$7,,,"ТаблицаСоответствия"))+N16)*$L$8,0)</f>
        <v>0</v>
      </c>
      <c r="N16" s="9"/>
      <c r="O16" s="12"/>
      <c r="P16" s="134">
        <f ca="1">IF(O16&gt;0,(INDIRECT(ADDRESS(O16,$O$7,,,"ТаблицаСоответствия"))+Q16)*$O$8,0)</f>
        <v>0</v>
      </c>
      <c r="Q16" s="9"/>
      <c r="R16" s="12"/>
      <c r="S16" s="134">
        <f ca="1">IF(R16&gt;0,(INDIRECT(ADDRESS(R16,$R$7,,,"ТаблицаСоответствия"))+T16)*$R$8,0)</f>
        <v>0</v>
      </c>
      <c r="T16" s="9"/>
      <c r="U16" s="12"/>
      <c r="V16" s="7">
        <f ca="1">IF(U16&gt;0,ROUND((INDIRECT(ADDRESS(U16,$U$7,,,"ТаблицаСоответствия"))+W16)*$U$8,0),)</f>
        <v>0</v>
      </c>
      <c r="W16" s="9"/>
      <c r="X16" s="12">
        <v>7</v>
      </c>
      <c r="Y16" s="134">
        <f ca="1">IF(X16&gt;0,(INDIRECT(ADDRESS(X16,$X$7,,,"ТаблицаСоответствия"))+Z16)*$X$8,0)</f>
        <v>2.8</v>
      </c>
      <c r="Z16" s="9"/>
      <c r="AA16" s="12"/>
      <c r="AB16" s="134">
        <f ca="1">IF(AA16&gt;0,(INDIRECT(ADDRESS(AA16,$AA$7,,,"ТаблицаСоответствия"))+AC16)*$AA$8,0)</f>
        <v>0</v>
      </c>
      <c r="AC16" s="9"/>
      <c r="AD16" s="12"/>
      <c r="AE16" s="134">
        <f ca="1">IF(AD16&gt;0,(INDIRECT(ADDRESS(AD16,$AD$7,,,"ТаблицаСоответствия"))+AF16)*$AD$8,0)</f>
        <v>0</v>
      </c>
      <c r="AF16" s="9"/>
      <c r="AG16" s="12"/>
      <c r="AH16" s="134">
        <f ca="1">IF(AG16&gt;0,(INDIRECT(ADDRESS(AG16,$AG$7,,,"ТаблицаСоответствия"))+AI16)*$AG$8,0)</f>
        <v>0</v>
      </c>
      <c r="AI16" s="9"/>
      <c r="AJ16" s="12"/>
      <c r="AK16" s="7">
        <f ca="1">IF(AJ16&gt;0,ROUND((INDIRECT(ADDRESS(AJ16,$AJ$7,,,"ТаблицаСоответствия"))+AL16)*$AJ$8,0),)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2"/>
      <c r="BF16" s="7">
        <f ca="1">IF(BE16&gt;0,ROUND((INDIRECT(ADDRESS(BE16,$BE$7,,,"ТаблицаСоответствия"))+BG16)*$BE$8,0),)</f>
        <v>0</v>
      </c>
      <c r="BG16" s="9"/>
      <c r="BH16" s="12"/>
      <c r="BI16" s="7">
        <f ca="1">IF(BH16&gt;0,ROUND((INDIRECT(ADDRESS(BH16,$BH$7,,,"ТаблицаСоответствия"))+BJ16)*$BH$8,0),)</f>
        <v>0</v>
      </c>
      <c r="BJ16" s="9"/>
      <c r="BK16" s="12"/>
      <c r="BL16" s="7">
        <f ca="1">IF(BK16&gt;0,ROUND((INDIRECT(ADDRESS(BK16,$BK$7,,,"ТаблицаСоответствия"))+BM16)*$BK$8,0),)</f>
        <v>0</v>
      </c>
      <c r="BM16" s="9"/>
      <c r="BN16" s="135">
        <f ca="1">SUM(AQ16,AT16,AW16,AK16,V16,AZ16,AN16,AH16,AB16,AE16,D16,G16,J16,M16,S16,P16,Y16,BC16,BF16,BI16,BL16)</f>
        <v>2.8</v>
      </c>
      <c r="BO16" s="275" t="str">
        <f t="shared" si="0"/>
        <v>Малько Сергей - Малько Екатерина</v>
      </c>
      <c r="BP16" s="276"/>
      <c r="BQ16" s="277"/>
      <c r="BR16" s="14">
        <f t="shared" ca="1" si="2"/>
        <v>7</v>
      </c>
    </row>
    <row r="17" spans="1:70" ht="15.75" thickBot="1" x14ac:dyDescent="0.3">
      <c r="A17" s="5">
        <f t="shared" si="1"/>
        <v>8</v>
      </c>
      <c r="B17" s="119" t="s">
        <v>20</v>
      </c>
      <c r="C17" s="12"/>
      <c r="D17" s="134">
        <f ca="1">IF(C17&gt;0,(INDIRECT(ADDRESS(C17,$C$7,,,"ТаблицаСоответствия"))+E17)*$C$8,0)</f>
        <v>0</v>
      </c>
      <c r="E17" s="9"/>
      <c r="F17" s="12"/>
      <c r="G17" s="134">
        <f ca="1">IF(F17&gt;0,(INDIRECT(ADDRESS(F17,$F$7,,,"ТаблицаСоответствия"))+H17)*$F$8,0)</f>
        <v>0</v>
      </c>
      <c r="H17" s="9"/>
      <c r="I17" s="12"/>
      <c r="J17" s="134">
        <f ca="1">IF(I17&gt;0,(INDIRECT(ADDRESS(I17,$I$7,,,"ТаблицаСоответствия"))+K17)*$I$8,0)</f>
        <v>0</v>
      </c>
      <c r="K17" s="9"/>
      <c r="L17" s="12"/>
      <c r="M17" s="134">
        <f ca="1">IF(L17&gt;0,(INDIRECT(ADDRESS(L17,$L$7,,,"ТаблицаСоответствия"))+N17)*$L$8,0)</f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ca="1">IF(R17&gt;0,(INDIRECT(ADDRESS(R17,$R$7,,,"ТаблицаСоответствия"))+T17)*$R$8,0)</f>
        <v>0</v>
      </c>
      <c r="T17" s="9"/>
      <c r="U17" s="12"/>
      <c r="V17" s="7">
        <f ca="1">IF(U17&gt;0,ROUND((INDIRECT(ADDRESS(U17,$U$7,,,"ТаблицаСоответствия"))+W17)*$U$8,0),)</f>
        <v>0</v>
      </c>
      <c r="W17" s="9"/>
      <c r="X17" s="12">
        <v>8</v>
      </c>
      <c r="Y17" s="134">
        <f ca="1">IF(X17&gt;0,(INDIRECT(ADDRESS(X17,$X$7,,,"ТаблицаСоответствия"))+Z17)*$X$8,0)</f>
        <v>2.8</v>
      </c>
      <c r="Z17" s="9"/>
      <c r="AA17" s="12"/>
      <c r="AB17" s="134">
        <f ca="1">IF(AA17&gt;0,(INDIRECT(ADDRESS(AA17,$AA$7,,,"ТаблицаСоответствия"))+AC17)*$AA$8,0)</f>
        <v>0</v>
      </c>
      <c r="AC17" s="9"/>
      <c r="AD17" s="12"/>
      <c r="AE17" s="134">
        <f ca="1">IF(AD17&gt;0,(INDIRECT(ADDRESS(AD17,$AD$7,,,"ТаблицаСоответствия"))+AF17)*$AD$8,0)</f>
        <v>0</v>
      </c>
      <c r="AF17" s="9"/>
      <c r="AG17" s="12"/>
      <c r="AH17" s="134">
        <f ca="1">IF(AG17&gt;0,(INDIRECT(ADDRESS(AG17,$AG$7,,,"ТаблицаСоответствия"))+AI17)*$AG$8,0)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35">
        <f ca="1">SUM(AQ17,AT17,AW17,AK17,V17,AZ17,AN17,AH17,AB17,AE17,D17,G17,J17,M17,S17,P17,Y17,BC17,BF17,BI17,BL17)</f>
        <v>2.8</v>
      </c>
      <c r="BO17" s="275" t="str">
        <f t="shared" ref="BO17" si="3">B17</f>
        <v>Дудников Евгений - Рыжова Надежда</v>
      </c>
      <c r="BP17" s="276"/>
      <c r="BQ17" s="277"/>
      <c r="BR17" s="14">
        <f t="shared" ca="1" si="2"/>
        <v>7</v>
      </c>
    </row>
    <row r="18" spans="1:70" ht="15.75" thickBot="1" x14ac:dyDescent="0.3">
      <c r="A18" s="5">
        <f t="shared" si="1"/>
        <v>9</v>
      </c>
      <c r="B18" s="43" t="s">
        <v>92</v>
      </c>
      <c r="C18" s="12"/>
      <c r="D18" s="134">
        <f ca="1">IF(C18&gt;0,(INDIRECT(ADDRESS(C18,$C$7,,,"ТаблицаСоответствия"))+E18)*$C$8,0)</f>
        <v>0</v>
      </c>
      <c r="E18" s="32"/>
      <c r="F18" s="12"/>
      <c r="G18" s="134">
        <f ca="1">IF(F18&gt;0,(INDIRECT(ADDRESS(F18,$F$7,,,"ТаблицаСоответствия"))+H18)*$F$8,0)</f>
        <v>0</v>
      </c>
      <c r="H18" s="32"/>
      <c r="I18" s="12"/>
      <c r="J18" s="134">
        <f ca="1">IF(I18&gt;0,(INDIRECT(ADDRESS(I18,$I$7,,,"ТаблицаСоответствия"))+K18)*$I$8,0)</f>
        <v>0</v>
      </c>
      <c r="K18" s="32"/>
      <c r="L18" s="12"/>
      <c r="M18" s="134">
        <f ca="1">IF(L18&gt;0,(INDIRECT(ADDRESS(L18,$L$7,,,"ТаблицаСоответствия"))+N18)*$L$8,0)</f>
        <v>0</v>
      </c>
      <c r="N18" s="32"/>
      <c r="O18" s="12"/>
      <c r="P18" s="134">
        <f ca="1">IF(O18&gt;0,(INDIRECT(ADDRESS(O18,$O$7,,,"ТаблицаСоответствия"))+Q18)*$O$8,0)</f>
        <v>0</v>
      </c>
      <c r="Q18" s="32"/>
      <c r="R18" s="12"/>
      <c r="S18" s="134">
        <f ca="1">IF(R18&gt;0,(INDIRECT(ADDRESS(R18,$R$7,,,"ТаблицаСоответствия"))+T18)*$R$8,0)</f>
        <v>0</v>
      </c>
      <c r="T18" s="32"/>
      <c r="U18" s="12"/>
      <c r="V18" s="7">
        <f ca="1">IF(U18&gt;0,ROUND((INDIRECT(ADDRESS(U18,$U$7,,,"ТаблицаСоответствия"))+W18)*$U$8,0),)</f>
        <v>0</v>
      </c>
      <c r="W18" s="32"/>
      <c r="X18" s="12">
        <v>6</v>
      </c>
      <c r="Y18" s="134">
        <f ca="1">IF(X18&gt;0,(INDIRECT(ADDRESS(X18,$X$7,,,"ТаблицаСоответствия"))+Z18)*$X$8,0)</f>
        <v>2.8</v>
      </c>
      <c r="Z18" s="32"/>
      <c r="AA18" s="12"/>
      <c r="AB18" s="134">
        <f ca="1">IF(AA18&gt;0,(INDIRECT(ADDRESS(AA18,$AA$7,,,"ТаблицаСоответствия"))+AC18)*$AA$8,0)</f>
        <v>0</v>
      </c>
      <c r="AC18" s="32"/>
      <c r="AD18" s="12"/>
      <c r="AE18" s="134">
        <f ca="1">IF(AD18&gt;0,(INDIRECT(ADDRESS(AD18,$AD$7,,,"ТаблицаСоответствия"))+AF18)*$AD$8,0)</f>
        <v>0</v>
      </c>
      <c r="AF18" s="32"/>
      <c r="AG18" s="12"/>
      <c r="AH18" s="134">
        <f ca="1">IF(AG18&gt;0,(INDIRECT(ADDRESS(AG18,$AG$7,,,"ТаблицаСоответствия"))+AI18)*$AG$8,0)</f>
        <v>0</v>
      </c>
      <c r="AI18" s="32"/>
      <c r="AJ18" s="12"/>
      <c r="AK18" s="7">
        <f ca="1">IF(AJ18&gt;0,ROUND((INDIRECT(ADDRESS(AJ18,$AJ$7,,,"ТаблицаСоответствия"))+AL18)*$AJ$8,0),)</f>
        <v>0</v>
      </c>
      <c r="AL18" s="32"/>
      <c r="AM18" s="12"/>
      <c r="AN18" s="7">
        <f ca="1">IF(AM18&gt;0,ROUND((INDIRECT(ADDRESS(AM18,$AM$7,,,"ТаблицаСоответствия"))+AO18)*$AM$8,0),)</f>
        <v>0</v>
      </c>
      <c r="AO18" s="32"/>
      <c r="AP18" s="12"/>
      <c r="AQ18" s="7">
        <f ca="1">IF(AP18&gt;0,ROUND((INDIRECT(ADDRESS(AP18,$AP$7,,,"ТаблицаСоответствия"))+AR18)*$AP$8,0),)</f>
        <v>0</v>
      </c>
      <c r="AR18" s="32"/>
      <c r="AS18" s="12"/>
      <c r="AT18" s="29">
        <f ca="1">IF(AS18&gt;0,ROUND((INDIRECT(ADDRESS(AS18,$AS$7,,,"ТаблицаСоответствия"))+AU18)*$AS$8,0),)</f>
        <v>0</v>
      </c>
      <c r="AU18" s="32"/>
      <c r="AV18" s="12"/>
      <c r="AW18" s="7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7">
        <f ca="1">IF(BB18&gt;0,ROUND((INDIRECT(ADDRESS(BB18,$BB$7,,,"ТаблицаСоответствия"))+BD18)*$BB$8,0),)</f>
        <v>0</v>
      </c>
      <c r="BD18" s="32"/>
      <c r="BE18" s="12"/>
      <c r="BF18" s="7">
        <f ca="1">IF(BE18&gt;0,ROUND((INDIRECT(ADDRESS(BE18,$BE$7,,,"ТаблицаСоответствия"))+BG18)*$BE$8,0),)</f>
        <v>0</v>
      </c>
      <c r="BG18" s="32"/>
      <c r="BH18" s="12"/>
      <c r="BI18" s="7">
        <f ca="1">IF(BH18&gt;0,ROUND((INDIRECT(ADDRESS(BH18,$BH$7,,,"ТаблицаСоответствия"))+BJ18)*$BH$8,0),)</f>
        <v>0</v>
      </c>
      <c r="BJ18" s="32"/>
      <c r="BK18" s="12"/>
      <c r="BL18" s="7">
        <f ca="1">IF(BK18&gt;0,ROUND((INDIRECT(ADDRESS(BK18,$BK$7,,,"ТаблицаСоответствия"))+BM18)*$BK$8,0),)</f>
        <v>0</v>
      </c>
      <c r="BM18" s="32"/>
      <c r="BN18" s="135">
        <f ca="1">SUM(AQ18,AT18,AW18,AK18,V18,AZ18,AN18,AH18,AB18,AE18,D18,G18,J18,M18,S18,P18,Y18,BC18,BF18,BI18,BL18)</f>
        <v>2.8</v>
      </c>
      <c r="BO18" s="275" t="str">
        <f t="shared" ref="BO18:BO19" si="4">B18</f>
        <v>Шевченко Илья - Филончик Наталья</v>
      </c>
      <c r="BP18" s="276"/>
      <c r="BQ18" s="277"/>
      <c r="BR18" s="14">
        <f t="shared" ca="1" si="2"/>
        <v>7</v>
      </c>
    </row>
    <row r="19" spans="1:70" s="34" customFormat="1" ht="15.75" thickBot="1" x14ac:dyDescent="0.3">
      <c r="A19" s="5">
        <f t="shared" si="1"/>
        <v>10</v>
      </c>
      <c r="B19" s="196" t="s">
        <v>168</v>
      </c>
      <c r="C19" s="12"/>
      <c r="D19" s="134">
        <f ca="1">IF(C19&gt;0,(INDIRECT(ADDRESS(C19,$C$7,,,"ТаблицаСоответствия"))+E19)*$C$8,0)</f>
        <v>0</v>
      </c>
      <c r="E19" s="9"/>
      <c r="F19" s="12"/>
      <c r="G19" s="134">
        <f ca="1">IF(F19&gt;0,(INDIRECT(ADDRESS(F19,$F$7,,,"ТаблицаСоответствия"))+H19)*$F$8,0)</f>
        <v>0</v>
      </c>
      <c r="H19" s="9"/>
      <c r="I19" s="12"/>
      <c r="J19" s="134">
        <f ca="1">IF(I19&gt;0,(INDIRECT(ADDRESS(I19,$I$7,,,"ТаблицаСоответствия"))+K19)*$I$8,0)</f>
        <v>0</v>
      </c>
      <c r="K19" s="9"/>
      <c r="L19" s="12"/>
      <c r="M19" s="134">
        <f ca="1">IF(L19&gt;0,(INDIRECT(ADDRESS(L19,$L$7,,,"ТаблицаСоответствия"))+N19)*$L$8,0)</f>
        <v>0</v>
      </c>
      <c r="N19" s="9"/>
      <c r="O19" s="12"/>
      <c r="P19" s="134">
        <f ca="1">IF(O19&gt;0,(INDIRECT(ADDRESS(O19,$O$7,,,"ТаблицаСоответствия"))+Q19)*$O$8,0)</f>
        <v>0</v>
      </c>
      <c r="Q19" s="9"/>
      <c r="R19" s="12"/>
      <c r="S19" s="134">
        <f ca="1">IF(R19&gt;0,(INDIRECT(ADDRESS(R19,$R$7,,,"ТаблицаСоответствия"))+T19)*$R$8,0)</f>
        <v>0</v>
      </c>
      <c r="T19" s="9"/>
      <c r="U19" s="11">
        <v>14</v>
      </c>
      <c r="V19" s="7">
        <f ca="1">IF(U19&gt;0,ROUND((INDIRECT(ADDRESS(U19,$U$7,,,"ТаблицаСоответствия"))+W19)*$U$8,0),)</f>
        <v>54</v>
      </c>
      <c r="W19" s="9"/>
      <c r="X19" s="11">
        <v>2</v>
      </c>
      <c r="Y19" s="134">
        <f ca="1">IF(X19&gt;0,(INDIRECT(ADDRESS(X19,$X$7,,,"ТаблицаСоответствия"))+Z19)*$X$8,0)</f>
        <v>14</v>
      </c>
      <c r="Z19" s="9"/>
      <c r="AA19" s="12"/>
      <c r="AB19" s="134">
        <f ca="1">IF(AA19&gt;0,(INDIRECT(ADDRESS(AA19,$AA$7,,,"ТаблицаСоответствия"))+AC19)*$AA$8,0)</f>
        <v>0</v>
      </c>
      <c r="AC19" s="9"/>
      <c r="AD19" s="12"/>
      <c r="AE19" s="134">
        <f ca="1">IF(AD19&gt;0,(INDIRECT(ADDRESS(AD19,$AD$7,,,"ТаблицаСоответствия"))+AF19)*$AD$8,0)</f>
        <v>0</v>
      </c>
      <c r="AF19" s="9"/>
      <c r="AG19" s="12"/>
      <c r="AH19" s="134">
        <f ca="1">IF(AG19&gt;0,(INDIRECT(ADDRESS(AG19,$AG$7,,,"ТаблицаСоответствия"))+AI19)*$AG$8,0)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2"/>
      <c r="BF19" s="7">
        <f ca="1">IF(BE19&gt;0,ROUND((INDIRECT(ADDRESS(BE19,$BE$7,,,"ТаблицаСоответствия"))+BG19)*$BE$8,0),)</f>
        <v>0</v>
      </c>
      <c r="BG19" s="9"/>
      <c r="BH19" s="12"/>
      <c r="BI19" s="7">
        <f ca="1">IF(BH19&gt;0,ROUND((INDIRECT(ADDRESS(BH19,$BH$7,,,"ТаблицаСоответствия"))+BJ19)*$BH$8,0),)</f>
        <v>0</v>
      </c>
      <c r="BJ19" s="9"/>
      <c r="BK19" s="12"/>
      <c r="BL19" s="7">
        <f ca="1">IF(BK19&gt;0,ROUND((INDIRECT(ADDRESS(BK19,$BK$7,,,"ТаблицаСоответствия"))+BM19)*$BK$8,0),)</f>
        <v>0</v>
      </c>
      <c r="BM19" s="9"/>
      <c r="BN19" s="135">
        <v>0</v>
      </c>
      <c r="BO19" s="235" t="str">
        <f t="shared" si="4"/>
        <v>Храпов Артём - Литвинова Софья (РАСПАЛАСЬ!)</v>
      </c>
      <c r="BP19" s="236"/>
      <c r="BQ19" s="237"/>
      <c r="BR19" s="14">
        <f t="shared" si="2"/>
        <v>0</v>
      </c>
    </row>
  </sheetData>
  <sortState ref="B10:BN19">
    <sortCondition descending="1" ref="BN10"/>
  </sortState>
  <mergeCells count="91"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C8:E8"/>
    <mergeCell ref="F8:H8"/>
    <mergeCell ref="L7:N7"/>
    <mergeCell ref="L8:N8"/>
    <mergeCell ref="F7:H7"/>
    <mergeCell ref="I7:K7"/>
    <mergeCell ref="C7:E7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C5:E5"/>
    <mergeCell ref="F5:H5"/>
    <mergeCell ref="I5:K5"/>
    <mergeCell ref="C6:E6"/>
    <mergeCell ref="F6:H6"/>
    <mergeCell ref="I6:K6"/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</mergeCells>
  <conditionalFormatting sqref="BR10:BR19">
    <cfRule type="cellIs" dxfId="39" priority="28" stopIfTrue="1" operator="equal">
      <formula>3</formula>
    </cfRule>
    <cfRule type="cellIs" dxfId="38" priority="29" stopIfTrue="1" operator="equal">
      <formula>2</formula>
    </cfRule>
    <cfRule type="cellIs" dxfId="37" priority="30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U9" sqref="U9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6.140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45" t="s">
        <v>86</v>
      </c>
      <c r="D5" s="246"/>
      <c r="E5" s="247"/>
      <c r="F5" s="245" t="s">
        <v>87</v>
      </c>
      <c r="G5" s="246"/>
      <c r="H5" s="247"/>
      <c r="I5" s="245" t="s">
        <v>88</v>
      </c>
      <c r="J5" s="246"/>
      <c r="K5" s="247"/>
      <c r="L5" s="245" t="s">
        <v>89</v>
      </c>
      <c r="M5" s="246"/>
      <c r="N5" s="247"/>
      <c r="O5" s="245" t="s">
        <v>67</v>
      </c>
      <c r="P5" s="246"/>
      <c r="Q5" s="247"/>
      <c r="R5" s="245" t="s">
        <v>129</v>
      </c>
      <c r="S5" s="246"/>
      <c r="T5" s="248"/>
      <c r="U5" s="308" t="s">
        <v>137</v>
      </c>
      <c r="V5" s="309"/>
      <c r="W5" s="304"/>
    </row>
    <row r="6" spans="1:28" ht="15.75" thickBot="1" x14ac:dyDescent="0.3">
      <c r="A6" s="1"/>
      <c r="B6" s="6" t="s">
        <v>1</v>
      </c>
      <c r="C6" s="255"/>
      <c r="D6" s="256"/>
      <c r="E6" s="248"/>
      <c r="F6" s="255">
        <v>16</v>
      </c>
      <c r="G6" s="256"/>
      <c r="H6" s="248"/>
      <c r="I6" s="255">
        <v>2</v>
      </c>
      <c r="J6" s="256"/>
      <c r="K6" s="248"/>
      <c r="L6" s="255">
        <v>2</v>
      </c>
      <c r="M6" s="256"/>
      <c r="N6" s="248"/>
      <c r="O6" s="255">
        <v>56</v>
      </c>
      <c r="P6" s="256"/>
      <c r="Q6" s="257"/>
      <c r="R6" s="255">
        <v>113</v>
      </c>
      <c r="S6" s="256"/>
      <c r="T6" s="248"/>
      <c r="U6" s="302">
        <v>1</v>
      </c>
      <c r="V6" s="303"/>
      <c r="W6" s="304"/>
    </row>
    <row r="7" spans="1:28" ht="15.75" thickBot="1" x14ac:dyDescent="0.3">
      <c r="A7" s="1"/>
      <c r="B7" s="6" t="s">
        <v>5</v>
      </c>
      <c r="C7" s="263"/>
      <c r="D7" s="264"/>
      <c r="E7" s="265"/>
      <c r="F7" s="263">
        <v>3</v>
      </c>
      <c r="G7" s="264"/>
      <c r="H7" s="265"/>
      <c r="I7" s="263">
        <v>1</v>
      </c>
      <c r="J7" s="264"/>
      <c r="K7" s="265"/>
      <c r="L7" s="263">
        <v>1</v>
      </c>
      <c r="M7" s="264"/>
      <c r="N7" s="265"/>
      <c r="O7" s="263">
        <v>5</v>
      </c>
      <c r="P7" s="264"/>
      <c r="Q7" s="269"/>
      <c r="R7" s="263">
        <v>6</v>
      </c>
      <c r="S7" s="264"/>
      <c r="T7" s="265"/>
      <c r="U7" s="305">
        <v>1</v>
      </c>
      <c r="V7" s="306"/>
      <c r="W7" s="307"/>
    </row>
    <row r="8" spans="1:28" ht="15.75" thickBot="1" x14ac:dyDescent="0.3">
      <c r="A8" s="58"/>
      <c r="B8" s="41" t="s">
        <v>0</v>
      </c>
      <c r="C8" s="255">
        <v>1.8</v>
      </c>
      <c r="D8" s="256"/>
      <c r="E8" s="248"/>
      <c r="F8" s="261">
        <v>1.6</v>
      </c>
      <c r="G8" s="262"/>
      <c r="H8" s="260"/>
      <c r="I8" s="261">
        <v>1.4</v>
      </c>
      <c r="J8" s="262"/>
      <c r="K8" s="260"/>
      <c r="L8" s="255">
        <v>1.4</v>
      </c>
      <c r="M8" s="256"/>
      <c r="N8" s="248"/>
      <c r="O8" s="255">
        <v>1.8</v>
      </c>
      <c r="P8" s="256"/>
      <c r="Q8" s="257"/>
      <c r="R8" s="261">
        <v>1.8</v>
      </c>
      <c r="S8" s="262"/>
      <c r="T8" s="260"/>
      <c r="U8" s="302">
        <v>1.2</v>
      </c>
      <c r="V8" s="303"/>
      <c r="W8" s="304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84" t="s">
        <v>3</v>
      </c>
      <c r="T9" s="6" t="s">
        <v>6</v>
      </c>
      <c r="U9" s="6" t="s">
        <v>2</v>
      </c>
      <c r="V9" s="184" t="s">
        <v>3</v>
      </c>
      <c r="W9" s="6" t="s">
        <v>6</v>
      </c>
      <c r="X9" s="66" t="s">
        <v>7</v>
      </c>
      <c r="Y9" s="274" t="s">
        <v>8</v>
      </c>
      <c r="Z9" s="274"/>
      <c r="AA9" s="274"/>
      <c r="AB9" s="13" t="s">
        <v>9</v>
      </c>
    </row>
    <row r="10" spans="1:28" x14ac:dyDescent="0.25">
      <c r="A10" s="79">
        <v>1</v>
      </c>
      <c r="B10" s="3" t="s">
        <v>21</v>
      </c>
      <c r="C10" s="11"/>
      <c r="D10" s="134">
        <v>0</v>
      </c>
      <c r="E10" s="8"/>
      <c r="F10" s="11">
        <v>8</v>
      </c>
      <c r="G10" s="134">
        <f ca="1">IF(F10&gt;0,(INDIRECT(ADDRESS(F10,$F$7,,,"ТаблицаСоответствия"))+H10)*$F$8,)</f>
        <v>48</v>
      </c>
      <c r="H10" s="8"/>
      <c r="I10" s="11">
        <v>1</v>
      </c>
      <c r="J10" s="134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>
        <v>62</v>
      </c>
      <c r="S10" s="7">
        <f ca="1">IF(R10&gt;0,ROUND((INDIRECT(ADDRESS(R10,$R$7,,,"ТаблицаСоответствия"))+T10)*$R$8,0),)</f>
        <v>54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35">
        <f ca="1">SUM(D10,G10,J10,M10,P10,S10,V10)</f>
        <v>153.80000000000001</v>
      </c>
      <c r="Y10" s="275" t="str">
        <f>B10</f>
        <v>Фролов Иван - Нуртазина Риза</v>
      </c>
      <c r="Z10" s="276"/>
      <c r="AA10" s="277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48</v>
      </c>
      <c r="C11" s="11"/>
      <c r="D11" s="134">
        <f ca="1">IF(C11&gt;0,(INDIRECT(ADDRESS(C11,$C$7,,,"ТаблицаСоответствия"))+E11)*$C$8,)</f>
        <v>0</v>
      </c>
      <c r="E11" s="9"/>
      <c r="F11" s="12"/>
      <c r="G11" s="134">
        <f ca="1">IF(F11&gt;0,(INDIRECT(ADDRESS(F11,$F$7,,,"ТаблицаСоответствия"))+H11)*$F$8,)</f>
        <v>0</v>
      </c>
      <c r="H11" s="9"/>
      <c r="I11" s="12">
        <v>2</v>
      </c>
      <c r="J11" s="134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35">
        <f ca="1">SUM(D11,G11,J11,M11,P11,S11,V11)</f>
        <v>28</v>
      </c>
      <c r="Y11" s="275" t="str">
        <f>B11</f>
        <v>Корнеев Данила - Мох Кристина</v>
      </c>
      <c r="Z11" s="276"/>
      <c r="AA11" s="277"/>
      <c r="AB11" s="14">
        <f ca="1">IF(X11&gt;0,RANK(X11,$X$10:$X$12),0)</f>
        <v>2</v>
      </c>
    </row>
    <row r="12" spans="1:28" x14ac:dyDescent="0.25">
      <c r="A12" s="33">
        <f>A11+1</f>
        <v>3</v>
      </c>
      <c r="B12" s="119"/>
      <c r="C12" s="37"/>
      <c r="D12" s="134">
        <v>0</v>
      </c>
      <c r="E12" s="88"/>
      <c r="F12" s="37"/>
      <c r="G12" s="134">
        <f ca="1">IF(F12&gt;0,(INDIRECT(ADDRESS(F12,$F$7,,,"ТаблицаСоответствия"))+H12)*$F$8,)</f>
        <v>0</v>
      </c>
      <c r="H12" s="88"/>
      <c r="I12" s="37"/>
      <c r="J12" s="134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35">
        <f ca="1">SUM(D12,G12,J12,M12,P12,S12,V12)</f>
        <v>0</v>
      </c>
      <c r="Y12" s="122">
        <f>B12</f>
        <v>0</v>
      </c>
      <c r="Z12" s="123"/>
      <c r="AA12" s="124"/>
      <c r="AB12" s="111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74"/>
      <c r="Z14" s="174"/>
      <c r="AA14" s="174"/>
      <c r="AB14" s="89"/>
    </row>
  </sheetData>
  <sortState ref="B10:X12">
    <sortCondition descending="1" ref="X10"/>
  </sortState>
  <mergeCells count="31">
    <mergeCell ref="R5:T5"/>
    <mergeCell ref="R6:T6"/>
    <mergeCell ref="R7:T7"/>
    <mergeCell ref="R8:T8"/>
    <mergeCell ref="U5:W5"/>
    <mergeCell ref="U6:W6"/>
    <mergeCell ref="U7:W7"/>
    <mergeCell ref="U8:W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I5:K5"/>
    <mergeCell ref="O5:Q5"/>
    <mergeCell ref="O6:Q6"/>
    <mergeCell ref="O7:Q7"/>
    <mergeCell ref="O8:Q8"/>
    <mergeCell ref="L7:N7"/>
    <mergeCell ref="L8:N8"/>
  </mergeCells>
  <conditionalFormatting sqref="AB10:AB14">
    <cfRule type="cellIs" dxfId="30" priority="10" stopIfTrue="1" operator="equal">
      <formula>3</formula>
    </cfRule>
    <cfRule type="cellIs" dxfId="29" priority="11" stopIfTrue="1" operator="equal">
      <formula>2</formula>
    </cfRule>
    <cfRule type="cellIs" dxfId="28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45" t="s">
        <v>53</v>
      </c>
      <c r="D5" s="246"/>
      <c r="E5" s="247"/>
      <c r="F5" s="245" t="s">
        <v>52</v>
      </c>
      <c r="G5" s="246"/>
      <c r="H5" s="247"/>
      <c r="I5" s="245"/>
      <c r="J5" s="246"/>
      <c r="K5" s="247"/>
      <c r="L5" s="245"/>
      <c r="M5" s="246"/>
      <c r="N5" s="248"/>
      <c r="O5" s="245"/>
      <c r="P5" s="246"/>
      <c r="Q5" s="248"/>
      <c r="R5" s="245" t="s">
        <v>54</v>
      </c>
      <c r="S5" s="246"/>
      <c r="T5" s="248"/>
      <c r="U5" s="245" t="s">
        <v>55</v>
      </c>
      <c r="V5" s="246"/>
      <c r="W5" s="248"/>
      <c r="X5" s="245"/>
      <c r="Y5" s="246"/>
      <c r="Z5" s="247"/>
      <c r="AA5" s="245"/>
      <c r="AB5" s="246"/>
      <c r="AC5" s="248"/>
      <c r="AD5" s="245"/>
      <c r="AE5" s="246"/>
      <c r="AF5" s="248"/>
      <c r="AG5" s="245"/>
      <c r="AH5" s="246"/>
      <c r="AI5" s="247"/>
      <c r="AJ5" s="245"/>
      <c r="AK5" s="246"/>
      <c r="AL5" s="247"/>
      <c r="AM5" s="245"/>
      <c r="AN5" s="246"/>
      <c r="AO5" s="248"/>
      <c r="AP5" s="245"/>
      <c r="AQ5" s="246"/>
      <c r="AR5" s="247"/>
      <c r="AS5" s="245"/>
      <c r="AT5" s="246"/>
      <c r="AU5" s="248"/>
      <c r="AV5" s="245"/>
      <c r="AW5" s="246"/>
      <c r="AX5" s="248"/>
      <c r="AY5" s="245"/>
      <c r="AZ5" s="246"/>
      <c r="BA5" s="248"/>
      <c r="BB5" s="245"/>
      <c r="BC5" s="246"/>
      <c r="BD5" s="248"/>
    </row>
    <row r="6" spans="1:61" ht="15.75" thickBot="1" x14ac:dyDescent="0.3">
      <c r="A6" s="1"/>
      <c r="B6" s="6" t="s">
        <v>1</v>
      </c>
      <c r="C6" s="255">
        <v>15</v>
      </c>
      <c r="D6" s="256"/>
      <c r="E6" s="248"/>
      <c r="F6" s="255">
        <v>18</v>
      </c>
      <c r="G6" s="256"/>
      <c r="H6" s="248"/>
      <c r="I6" s="255"/>
      <c r="J6" s="256"/>
      <c r="K6" s="248"/>
      <c r="L6" s="261"/>
      <c r="M6" s="262"/>
      <c r="N6" s="285"/>
      <c r="O6" s="261"/>
      <c r="P6" s="262"/>
      <c r="Q6" s="285"/>
      <c r="R6" s="255">
        <v>27</v>
      </c>
      <c r="S6" s="256"/>
      <c r="T6" s="248"/>
      <c r="U6" s="255">
        <v>30</v>
      </c>
      <c r="V6" s="256"/>
      <c r="W6" s="248"/>
      <c r="X6" s="255"/>
      <c r="Y6" s="256"/>
      <c r="Z6" s="248"/>
      <c r="AA6" s="255"/>
      <c r="AB6" s="256"/>
      <c r="AC6" s="248"/>
      <c r="AD6" s="255"/>
      <c r="AE6" s="256"/>
      <c r="AF6" s="257"/>
      <c r="AG6" s="255"/>
      <c r="AH6" s="256"/>
      <c r="AI6" s="257"/>
      <c r="AJ6" s="255"/>
      <c r="AK6" s="256"/>
      <c r="AL6" s="248"/>
      <c r="AM6" s="261"/>
      <c r="AN6" s="262"/>
      <c r="AO6" s="285"/>
      <c r="AP6" s="255"/>
      <c r="AQ6" s="256"/>
      <c r="AR6" s="257"/>
      <c r="AS6" s="255"/>
      <c r="AT6" s="256"/>
      <c r="AU6" s="248"/>
      <c r="AV6" s="261"/>
      <c r="AW6" s="262"/>
      <c r="AX6" s="260"/>
      <c r="AY6" s="261"/>
      <c r="AZ6" s="262"/>
      <c r="BA6" s="260"/>
      <c r="BB6" s="261"/>
      <c r="BC6" s="262"/>
      <c r="BD6" s="260"/>
    </row>
    <row r="7" spans="1:61" ht="15.75" thickBot="1" x14ac:dyDescent="0.3">
      <c r="A7" s="1"/>
      <c r="B7" s="6" t="s">
        <v>5</v>
      </c>
      <c r="C7" s="263">
        <v>3</v>
      </c>
      <c r="D7" s="264"/>
      <c r="E7" s="265"/>
      <c r="F7" s="263">
        <v>3</v>
      </c>
      <c r="G7" s="264"/>
      <c r="H7" s="265"/>
      <c r="I7" s="263"/>
      <c r="J7" s="264"/>
      <c r="K7" s="265"/>
      <c r="L7" s="270"/>
      <c r="M7" s="271"/>
      <c r="N7" s="288"/>
      <c r="O7" s="270"/>
      <c r="P7" s="271"/>
      <c r="Q7" s="288"/>
      <c r="R7" s="263">
        <v>3</v>
      </c>
      <c r="S7" s="264"/>
      <c r="T7" s="265"/>
      <c r="U7" s="263">
        <v>4</v>
      </c>
      <c r="V7" s="264"/>
      <c r="W7" s="265"/>
      <c r="X7" s="263"/>
      <c r="Y7" s="264"/>
      <c r="Z7" s="265"/>
      <c r="AA7" s="263"/>
      <c r="AB7" s="264"/>
      <c r="AC7" s="265"/>
      <c r="AD7" s="263"/>
      <c r="AE7" s="264"/>
      <c r="AF7" s="269"/>
      <c r="AG7" s="263"/>
      <c r="AH7" s="264"/>
      <c r="AI7" s="269"/>
      <c r="AJ7" s="263"/>
      <c r="AK7" s="264"/>
      <c r="AL7" s="265"/>
      <c r="AM7" s="270"/>
      <c r="AN7" s="271"/>
      <c r="AO7" s="288"/>
      <c r="AP7" s="263"/>
      <c r="AQ7" s="264"/>
      <c r="AR7" s="269"/>
      <c r="AS7" s="263"/>
      <c r="AT7" s="264"/>
      <c r="AU7" s="265"/>
      <c r="AV7" s="270"/>
      <c r="AW7" s="271"/>
      <c r="AX7" s="272"/>
      <c r="AY7" s="270"/>
      <c r="AZ7" s="271"/>
      <c r="BA7" s="272"/>
      <c r="BB7" s="270"/>
      <c r="BC7" s="271"/>
      <c r="BD7" s="272"/>
    </row>
    <row r="8" spans="1:61" ht="15.75" thickBot="1" x14ac:dyDescent="0.3">
      <c r="A8" s="1"/>
      <c r="B8" s="6" t="s">
        <v>0</v>
      </c>
      <c r="C8" s="255">
        <v>1.8</v>
      </c>
      <c r="D8" s="256"/>
      <c r="E8" s="248"/>
      <c r="F8" s="255">
        <v>1.8</v>
      </c>
      <c r="G8" s="256"/>
      <c r="H8" s="248"/>
      <c r="I8" s="255"/>
      <c r="J8" s="256"/>
      <c r="K8" s="248"/>
      <c r="L8" s="261"/>
      <c r="M8" s="262"/>
      <c r="N8" s="285"/>
      <c r="O8" s="261"/>
      <c r="P8" s="262"/>
      <c r="Q8" s="285"/>
      <c r="R8" s="255">
        <v>1.8</v>
      </c>
      <c r="S8" s="256"/>
      <c r="T8" s="248"/>
      <c r="U8" s="255">
        <v>1.8</v>
      </c>
      <c r="V8" s="256"/>
      <c r="W8" s="248"/>
      <c r="X8" s="255"/>
      <c r="Y8" s="256"/>
      <c r="Z8" s="248"/>
      <c r="AA8" s="255"/>
      <c r="AB8" s="256"/>
      <c r="AC8" s="248"/>
      <c r="AD8" s="255"/>
      <c r="AE8" s="256"/>
      <c r="AF8" s="257"/>
      <c r="AG8" s="255"/>
      <c r="AH8" s="256"/>
      <c r="AI8" s="257"/>
      <c r="AJ8" s="255"/>
      <c r="AK8" s="256"/>
      <c r="AL8" s="248"/>
      <c r="AM8" s="261"/>
      <c r="AN8" s="262"/>
      <c r="AO8" s="285"/>
      <c r="AP8" s="261"/>
      <c r="AQ8" s="262"/>
      <c r="AR8" s="260"/>
      <c r="AS8" s="261"/>
      <c r="AT8" s="262"/>
      <c r="AU8" s="260"/>
      <c r="AV8" s="261"/>
      <c r="AW8" s="262"/>
      <c r="AX8" s="260"/>
      <c r="AY8" s="261"/>
      <c r="AZ8" s="262"/>
      <c r="BA8" s="260"/>
      <c r="BB8" s="261"/>
      <c r="BC8" s="262"/>
      <c r="BD8" s="260"/>
    </row>
    <row r="9" spans="1:61" ht="32.25" customHeight="1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6" t="s">
        <v>7</v>
      </c>
      <c r="BF9" s="274" t="s">
        <v>8</v>
      </c>
      <c r="BG9" s="274"/>
      <c r="BH9" s="274"/>
      <c r="BI9" s="211" t="s">
        <v>9</v>
      </c>
    </row>
    <row r="10" spans="1:61" ht="15.75" thickBot="1" x14ac:dyDescent="0.3">
      <c r="A10" s="5">
        <v>1</v>
      </c>
      <c r="B10" s="3" t="s">
        <v>30</v>
      </c>
      <c r="C10" s="12">
        <v>9</v>
      </c>
      <c r="D10" s="134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4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4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35">
        <f t="shared" ref="BE10:BE22" ca="1" si="18">SUM(AW10,AZ10,BC10,AT10,AQ10,AH10,AK10,AN10,AB10,AE10,D10,G10,J10,M10,P10,S10,V10,Y10)</f>
        <v>90.4</v>
      </c>
      <c r="BF10" s="205" t="str">
        <f t="shared" ref="BF10:BF22" si="19">B10</f>
        <v>Николаев Константин - Николаева Юлия</v>
      </c>
      <c r="BG10" s="206"/>
      <c r="BH10" s="207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0</v>
      </c>
      <c r="BF11" s="205">
        <f t="shared" si="19"/>
        <v>0</v>
      </c>
      <c r="BG11" s="206"/>
      <c r="BH11" s="207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0</v>
      </c>
      <c r="BF12" s="205">
        <f t="shared" si="19"/>
        <v>0</v>
      </c>
      <c r="BG12" s="206"/>
      <c r="BH12" s="207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0</v>
      </c>
      <c r="BF13" s="205">
        <f t="shared" si="19"/>
        <v>0</v>
      </c>
      <c r="BG13" s="206"/>
      <c r="BH13" s="207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0</v>
      </c>
      <c r="BF14" s="205">
        <f t="shared" si="19"/>
        <v>0</v>
      </c>
      <c r="BG14" s="206"/>
      <c r="BH14" s="207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0</v>
      </c>
      <c r="BF15" s="275">
        <f t="shared" si="19"/>
        <v>0</v>
      </c>
      <c r="BG15" s="276"/>
      <c r="BH15" s="277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25"/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0</v>
      </c>
      <c r="BF16" s="275">
        <f t="shared" si="19"/>
        <v>0</v>
      </c>
      <c r="BG16" s="276"/>
      <c r="BH16" s="277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0</v>
      </c>
      <c r="BF17" s="275">
        <f t="shared" si="19"/>
        <v>0</v>
      </c>
      <c r="BG17" s="276"/>
      <c r="BH17" s="277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f t="shared" ca="1" si="18"/>
        <v>0</v>
      </c>
      <c r="BF18" s="275">
        <f t="shared" si="19"/>
        <v>0</v>
      </c>
      <c r="BG18" s="276"/>
      <c r="BH18" s="277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f t="shared" ca="1" si="18"/>
        <v>0</v>
      </c>
      <c r="BF19" s="275">
        <f t="shared" si="19"/>
        <v>0</v>
      </c>
      <c r="BG19" s="276"/>
      <c r="BH19" s="277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ca="1" si="0"/>
        <v>0</v>
      </c>
      <c r="E20" s="9"/>
      <c r="F20" s="12"/>
      <c r="G20" s="134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4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35">
        <f t="shared" ca="1" si="18"/>
        <v>0</v>
      </c>
      <c r="BF20" s="275">
        <f t="shared" si="19"/>
        <v>0</v>
      </c>
      <c r="BG20" s="276"/>
      <c r="BH20" s="277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0"/>
        <v>0</v>
      </c>
      <c r="E21" s="9"/>
      <c r="F21" s="12"/>
      <c r="G21" s="134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4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35">
        <f t="shared" ca="1" si="18"/>
        <v>0</v>
      </c>
      <c r="BF21" s="275">
        <f t="shared" si="19"/>
        <v>0</v>
      </c>
      <c r="BG21" s="276"/>
      <c r="BH21" s="277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0"/>
        <v>0</v>
      </c>
      <c r="E22" s="9"/>
      <c r="F22" s="12"/>
      <c r="G22" s="134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4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35">
        <f t="shared" ca="1" si="18"/>
        <v>0</v>
      </c>
      <c r="BF22" s="275">
        <f t="shared" si="19"/>
        <v>0</v>
      </c>
      <c r="BG22" s="276"/>
      <c r="BH22" s="277"/>
      <c r="BI22" s="14">
        <f t="shared" ca="1" si="20"/>
        <v>0</v>
      </c>
    </row>
  </sheetData>
  <mergeCells count="81"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C8:E8"/>
    <mergeCell ref="F8:H8"/>
    <mergeCell ref="I8:K8"/>
    <mergeCell ref="L8:N8"/>
    <mergeCell ref="O8:Q8"/>
    <mergeCell ref="R8:T8"/>
    <mergeCell ref="AM7:AO7"/>
    <mergeCell ref="AP7:AR7"/>
    <mergeCell ref="AS7:AU7"/>
    <mergeCell ref="AV7:AX7"/>
    <mergeCell ref="R7:T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6:E6"/>
    <mergeCell ref="F6:H6"/>
    <mergeCell ref="I6:K6"/>
    <mergeCell ref="L6:N6"/>
    <mergeCell ref="O6:Q6"/>
    <mergeCell ref="R6:T6"/>
    <mergeCell ref="AM5:AO5"/>
    <mergeCell ref="AP5:AR5"/>
    <mergeCell ref="AS5:AU5"/>
    <mergeCell ref="AV5:AX5"/>
    <mergeCell ref="R5:T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</mergeCells>
  <conditionalFormatting sqref="BI10:BI22">
    <cfRule type="cellIs" dxfId="27" priority="1" stopIfTrue="1" operator="equal">
      <formula>3</formula>
    </cfRule>
    <cfRule type="cellIs" dxfId="26" priority="2" stopIfTrue="1" operator="equal">
      <formula>2</formula>
    </cfRule>
    <cfRule type="cellIs" dxfId="25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45"/>
      <c r="D5" s="246"/>
      <c r="E5" s="247"/>
      <c r="F5" s="245"/>
      <c r="G5" s="246"/>
      <c r="H5" s="247"/>
      <c r="I5" s="245"/>
      <c r="J5" s="246"/>
      <c r="K5" s="247"/>
      <c r="L5" s="245"/>
      <c r="M5" s="246"/>
      <c r="N5" s="247"/>
      <c r="O5" s="245"/>
      <c r="P5" s="246"/>
      <c r="Q5" s="247"/>
      <c r="R5" s="245"/>
      <c r="S5" s="246"/>
      <c r="T5" s="247"/>
      <c r="U5" s="245" t="s">
        <v>55</v>
      </c>
      <c r="V5" s="246"/>
      <c r="W5" s="248"/>
      <c r="X5" s="245"/>
      <c r="Y5" s="246"/>
      <c r="Z5" s="247"/>
      <c r="AA5" s="245"/>
      <c r="AB5" s="246"/>
      <c r="AC5" s="247"/>
      <c r="AD5" s="245"/>
      <c r="AE5" s="246"/>
      <c r="AF5" s="247"/>
      <c r="AG5" s="245"/>
      <c r="AH5" s="246"/>
      <c r="AI5" s="247"/>
      <c r="AJ5" s="245"/>
      <c r="AK5" s="246"/>
      <c r="AL5" s="247"/>
      <c r="AM5" s="245"/>
      <c r="AN5" s="246"/>
      <c r="AO5" s="248"/>
      <c r="AP5" s="245"/>
      <c r="AQ5" s="246"/>
      <c r="AR5" s="248"/>
      <c r="AS5" s="258"/>
      <c r="AT5" s="259"/>
      <c r="AU5" s="284"/>
      <c r="AV5" s="258"/>
      <c r="AW5" s="259"/>
      <c r="AX5" s="260"/>
      <c r="AY5" s="258"/>
      <c r="AZ5" s="259"/>
      <c r="BA5" s="260"/>
      <c r="BB5" s="258"/>
      <c r="BC5" s="259"/>
      <c r="BD5" s="260"/>
      <c r="BE5" s="258"/>
      <c r="BF5" s="259"/>
      <c r="BG5" s="260"/>
      <c r="BH5" s="258"/>
      <c r="BI5" s="259"/>
      <c r="BJ5" s="260"/>
      <c r="BK5" s="258"/>
      <c r="BL5" s="259"/>
      <c r="BM5" s="260"/>
    </row>
    <row r="6" spans="1:70" ht="15.75" thickBot="1" x14ac:dyDescent="0.3">
      <c r="A6" s="1"/>
      <c r="B6" s="6" t="s">
        <v>1</v>
      </c>
      <c r="C6" s="255"/>
      <c r="D6" s="256"/>
      <c r="E6" s="257"/>
      <c r="F6" s="261"/>
      <c r="G6" s="262"/>
      <c r="H6" s="285"/>
      <c r="I6" s="255"/>
      <c r="J6" s="256"/>
      <c r="K6" s="257"/>
      <c r="L6" s="261"/>
      <c r="M6" s="262"/>
      <c r="N6" s="285"/>
      <c r="O6" s="302"/>
      <c r="P6" s="303"/>
      <c r="Q6" s="321"/>
      <c r="R6" s="255"/>
      <c r="S6" s="256"/>
      <c r="T6" s="257"/>
      <c r="U6" s="255">
        <v>35</v>
      </c>
      <c r="V6" s="256"/>
      <c r="W6" s="248"/>
      <c r="X6" s="255"/>
      <c r="Y6" s="256"/>
      <c r="Z6" s="257"/>
      <c r="AA6" s="255"/>
      <c r="AB6" s="256"/>
      <c r="AC6" s="248"/>
      <c r="AD6" s="261"/>
      <c r="AE6" s="262"/>
      <c r="AF6" s="285"/>
      <c r="AG6" s="255"/>
      <c r="AH6" s="256"/>
      <c r="AI6" s="248"/>
      <c r="AJ6" s="255"/>
      <c r="AK6" s="256"/>
      <c r="AL6" s="248"/>
      <c r="AM6" s="261"/>
      <c r="AN6" s="262"/>
      <c r="AO6" s="260"/>
      <c r="AP6" s="261"/>
      <c r="AQ6" s="262"/>
      <c r="AR6" s="260"/>
      <c r="AS6" s="261"/>
      <c r="AT6" s="262"/>
      <c r="AU6" s="260"/>
      <c r="AV6" s="261"/>
      <c r="AW6" s="262"/>
      <c r="AX6" s="260"/>
      <c r="AY6" s="261"/>
      <c r="AZ6" s="262"/>
      <c r="BA6" s="260"/>
      <c r="BB6" s="261"/>
      <c r="BC6" s="262"/>
      <c r="BD6" s="260"/>
      <c r="BE6" s="261"/>
      <c r="BF6" s="262"/>
      <c r="BG6" s="260"/>
      <c r="BH6" s="261"/>
      <c r="BI6" s="262"/>
      <c r="BJ6" s="260"/>
      <c r="BK6" s="261"/>
      <c r="BL6" s="262"/>
      <c r="BM6" s="260"/>
    </row>
    <row r="7" spans="1:70" ht="15.75" thickBot="1" x14ac:dyDescent="0.3">
      <c r="A7" s="1"/>
      <c r="B7" s="6" t="s">
        <v>5</v>
      </c>
      <c r="C7" s="263"/>
      <c r="D7" s="264"/>
      <c r="E7" s="269"/>
      <c r="F7" s="270"/>
      <c r="G7" s="271"/>
      <c r="H7" s="288"/>
      <c r="I7" s="263"/>
      <c r="J7" s="264"/>
      <c r="K7" s="269"/>
      <c r="L7" s="270"/>
      <c r="M7" s="271"/>
      <c r="N7" s="288"/>
      <c r="O7" s="270"/>
      <c r="P7" s="271"/>
      <c r="Q7" s="288"/>
      <c r="R7" s="263"/>
      <c r="S7" s="264"/>
      <c r="T7" s="269"/>
      <c r="U7" s="263">
        <v>4</v>
      </c>
      <c r="V7" s="264"/>
      <c r="W7" s="265"/>
      <c r="X7" s="263"/>
      <c r="Y7" s="264"/>
      <c r="Z7" s="269"/>
      <c r="AA7" s="263"/>
      <c r="AB7" s="264"/>
      <c r="AC7" s="265"/>
      <c r="AD7" s="270"/>
      <c r="AE7" s="271"/>
      <c r="AF7" s="288"/>
      <c r="AG7" s="263"/>
      <c r="AH7" s="264"/>
      <c r="AI7" s="265"/>
      <c r="AJ7" s="263"/>
      <c r="AK7" s="264"/>
      <c r="AL7" s="265"/>
      <c r="AM7" s="270"/>
      <c r="AN7" s="271"/>
      <c r="AO7" s="272"/>
      <c r="AP7" s="270"/>
      <c r="AQ7" s="271"/>
      <c r="AR7" s="272"/>
      <c r="AS7" s="270"/>
      <c r="AT7" s="271"/>
      <c r="AU7" s="272"/>
      <c r="AV7" s="270"/>
      <c r="AW7" s="271"/>
      <c r="AX7" s="272"/>
      <c r="AY7" s="270"/>
      <c r="AZ7" s="271"/>
      <c r="BA7" s="272"/>
      <c r="BB7" s="270"/>
      <c r="BC7" s="271"/>
      <c r="BD7" s="272"/>
      <c r="BE7" s="270"/>
      <c r="BF7" s="271"/>
      <c r="BG7" s="272"/>
      <c r="BH7" s="270"/>
      <c r="BI7" s="271"/>
      <c r="BJ7" s="272"/>
      <c r="BK7" s="270"/>
      <c r="BL7" s="271"/>
      <c r="BM7" s="272"/>
    </row>
    <row r="8" spans="1:70" ht="15.75" thickBot="1" x14ac:dyDescent="0.3">
      <c r="A8" s="1"/>
      <c r="B8" s="6" t="s">
        <v>0</v>
      </c>
      <c r="C8" s="255"/>
      <c r="D8" s="256"/>
      <c r="E8" s="257"/>
      <c r="F8" s="261"/>
      <c r="G8" s="262"/>
      <c r="H8" s="285"/>
      <c r="I8" s="255"/>
      <c r="J8" s="256"/>
      <c r="K8" s="257"/>
      <c r="L8" s="261"/>
      <c r="M8" s="262"/>
      <c r="N8" s="285"/>
      <c r="O8" s="261"/>
      <c r="P8" s="262"/>
      <c r="Q8" s="285"/>
      <c r="R8" s="261"/>
      <c r="S8" s="262"/>
      <c r="T8" s="285"/>
      <c r="U8" s="255">
        <v>1.8</v>
      </c>
      <c r="V8" s="256"/>
      <c r="W8" s="248"/>
      <c r="X8" s="255"/>
      <c r="Y8" s="256"/>
      <c r="Z8" s="257"/>
      <c r="AA8" s="255"/>
      <c r="AB8" s="256"/>
      <c r="AC8" s="248"/>
      <c r="AD8" s="261"/>
      <c r="AE8" s="262"/>
      <c r="AF8" s="285"/>
      <c r="AG8" s="255"/>
      <c r="AH8" s="256"/>
      <c r="AI8" s="248"/>
      <c r="AJ8" s="255"/>
      <c r="AK8" s="256"/>
      <c r="AL8" s="248"/>
      <c r="AM8" s="261"/>
      <c r="AN8" s="262"/>
      <c r="AO8" s="260"/>
      <c r="AP8" s="261"/>
      <c r="AQ8" s="262"/>
      <c r="AR8" s="260"/>
      <c r="AS8" s="261"/>
      <c r="AT8" s="262"/>
      <c r="AU8" s="260"/>
      <c r="AV8" s="261"/>
      <c r="AW8" s="262"/>
      <c r="AX8" s="260"/>
      <c r="AY8" s="261"/>
      <c r="AZ8" s="262"/>
      <c r="BA8" s="260"/>
      <c r="BB8" s="261"/>
      <c r="BC8" s="262"/>
      <c r="BD8" s="260"/>
      <c r="BE8" s="261"/>
      <c r="BF8" s="262"/>
      <c r="BG8" s="260"/>
      <c r="BH8" s="261"/>
      <c r="BI8" s="262"/>
      <c r="BJ8" s="260"/>
      <c r="BK8" s="261"/>
      <c r="BL8" s="262"/>
      <c r="BM8" s="260"/>
    </row>
    <row r="9" spans="1:70" ht="30.75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" t="s">
        <v>2</v>
      </c>
      <c r="BF9" s="212" t="s">
        <v>3</v>
      </c>
      <c r="BG9" s="6" t="s">
        <v>6</v>
      </c>
      <c r="BH9" s="6" t="s">
        <v>2</v>
      </c>
      <c r="BI9" s="212" t="s">
        <v>3</v>
      </c>
      <c r="BJ9" s="6" t="s">
        <v>6</v>
      </c>
      <c r="BK9" s="6" t="s">
        <v>2</v>
      </c>
      <c r="BL9" s="212" t="s">
        <v>3</v>
      </c>
      <c r="BM9" s="6" t="s">
        <v>6</v>
      </c>
      <c r="BN9" s="66" t="s">
        <v>7</v>
      </c>
      <c r="BO9" s="274" t="s">
        <v>8</v>
      </c>
      <c r="BP9" s="274"/>
      <c r="BQ9" s="274"/>
      <c r="BR9" s="211" t="s">
        <v>9</v>
      </c>
    </row>
    <row r="10" spans="1:70" ht="15.75" thickBot="1" x14ac:dyDescent="0.3">
      <c r="A10" s="5">
        <f>A9+1</f>
        <v>1</v>
      </c>
      <c r="B10" s="203" t="s">
        <v>56</v>
      </c>
      <c r="C10" s="11"/>
      <c r="D10" s="134">
        <f t="shared" ref="D10:D18" ca="1" si="0">IF(C10&gt;0,(INDIRECT(ADDRESS(C10,$C$7,,,"ТаблицаСоответствия"))+E10)*$C$8,0)</f>
        <v>0</v>
      </c>
      <c r="E10" s="35"/>
      <c r="F10" s="11"/>
      <c r="G10" s="134">
        <f t="shared" ref="G10:G18" ca="1" si="1">IF(F10&gt;0,(INDIRECT(ADDRESS(F10,$F$7,,,"ТаблицаСоответствия"))+H10)*$F$8,0)</f>
        <v>0</v>
      </c>
      <c r="H10" s="35"/>
      <c r="I10" s="11"/>
      <c r="J10" s="134">
        <f t="shared" ref="J10:J18" ca="1" si="2">IF(I10&gt;0,(INDIRECT(ADDRESS(I10,$I$7,,,"ТаблицаСоответствия"))+K10)*$I$8,0)</f>
        <v>0</v>
      </c>
      <c r="K10" s="35"/>
      <c r="L10" s="11"/>
      <c r="M10" s="134">
        <f t="shared" ref="M10:M18" ca="1" si="3">IF(L10&gt;0,(INDIRECT(ADDRESS(L10,$L$7,,,"ТаблицаСоответствия"))+N10)*$L$8,0)</f>
        <v>0</v>
      </c>
      <c r="N10" s="35"/>
      <c r="O10" s="11"/>
      <c r="P10" s="134">
        <f ca="1">IF(O10&gt;0,(INDIRECT(ADDRESS(O10,$O$7,,,"ТаблицаСоответствия"))+Q10)*$O$8,0)</f>
        <v>0</v>
      </c>
      <c r="Q10" s="35"/>
      <c r="R10" s="11"/>
      <c r="S10" s="134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4">
        <f t="shared" ref="Y10:Y18" ca="1" si="5">IF(X10&gt;0,(INDIRECT(ADDRESS(X10,$X$7,,,"ТаблицаСоответствия"))+Z10)*$X$8,0)</f>
        <v>0</v>
      </c>
      <c r="Z10" s="35"/>
      <c r="AA10" s="11"/>
      <c r="AB10" s="134">
        <f t="shared" ref="AB10:AB18" ca="1" si="6">IF(AA10&gt;0,(INDIRECT(ADDRESS(AA10,$AA$7,,,"ТаблицаСоответствия"))+AC10)*$AA$8,0)</f>
        <v>0</v>
      </c>
      <c r="AC10" s="35"/>
      <c r="AD10" s="11"/>
      <c r="AE10" s="134">
        <f t="shared" ref="AE10:AE18" ca="1" si="7">IF(AD10&gt;0,(INDIRECT(ADDRESS(AD10,$AD$7,,,"ТаблицаСоответствия"))+AF10)*$AD$8,0)</f>
        <v>0</v>
      </c>
      <c r="AF10" s="35"/>
      <c r="AG10" s="11"/>
      <c r="AH10" s="134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35">
        <f t="shared" ref="BN10:BN16" ca="1" si="10">SUM(AQ10,AT10,AW10,AK10,V10,AZ10,AN10,AH10,AB10,AE10,D10,G10,J10,M10,S10,P10,Y10,BC10,BF10,BI10,BL10)</f>
        <v>14</v>
      </c>
      <c r="BO10" s="275" t="str">
        <f t="shared" ref="BO10:BO18" si="11">B10</f>
        <v>Малько Сергей - Малько Екатерина</v>
      </c>
      <c r="BP10" s="276"/>
      <c r="BQ10" s="277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134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134">
        <f ca="1">IF(O11&gt;0,(INDIRECT(ADDRESS(O11,$O$7,,,"ТаблицаСоответствия"))+Q11)*$O$8,0)</f>
        <v>0</v>
      </c>
      <c r="Q11" s="9"/>
      <c r="R11" s="12"/>
      <c r="S11" s="134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4">
        <f t="shared" ca="1" si="5"/>
        <v>0</v>
      </c>
      <c r="Z11" s="9"/>
      <c r="AA11" s="12"/>
      <c r="AB11" s="134">
        <f t="shared" ca="1" si="6"/>
        <v>0</v>
      </c>
      <c r="AC11" s="9"/>
      <c r="AD11" s="12"/>
      <c r="AE11" s="134">
        <f t="shared" ca="1" si="7"/>
        <v>0</v>
      </c>
      <c r="AF11" s="9"/>
      <c r="AG11" s="12"/>
      <c r="AH11" s="134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35">
        <f t="shared" ca="1" si="10"/>
        <v>0</v>
      </c>
      <c r="BO11" s="275">
        <f t="shared" si="11"/>
        <v>0</v>
      </c>
      <c r="BP11" s="276"/>
      <c r="BQ11" s="277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134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134">
        <v>0</v>
      </c>
      <c r="Q12" s="9"/>
      <c r="R12" s="12"/>
      <c r="S12" s="134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4">
        <f t="shared" ca="1" si="5"/>
        <v>0</v>
      </c>
      <c r="Z12" s="9"/>
      <c r="AA12" s="12"/>
      <c r="AB12" s="134">
        <f t="shared" ca="1" si="6"/>
        <v>0</v>
      </c>
      <c r="AC12" s="9"/>
      <c r="AD12" s="12"/>
      <c r="AE12" s="134">
        <f t="shared" ca="1" si="7"/>
        <v>0</v>
      </c>
      <c r="AF12" s="9"/>
      <c r="AG12" s="12"/>
      <c r="AH12" s="134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35">
        <f t="shared" ca="1" si="10"/>
        <v>0</v>
      </c>
      <c r="BO12" s="278">
        <f t="shared" si="11"/>
        <v>0</v>
      </c>
      <c r="BP12" s="279"/>
      <c r="BQ12" s="280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134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134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4">
        <f t="shared" ca="1" si="5"/>
        <v>0</v>
      </c>
      <c r="Z13" s="9"/>
      <c r="AA13" s="12"/>
      <c r="AB13" s="134">
        <f t="shared" ca="1" si="6"/>
        <v>0</v>
      </c>
      <c r="AC13" s="9"/>
      <c r="AD13" s="12"/>
      <c r="AE13" s="134">
        <f t="shared" ca="1" si="7"/>
        <v>0</v>
      </c>
      <c r="AF13" s="9"/>
      <c r="AG13" s="12"/>
      <c r="AH13" s="134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35">
        <f t="shared" ca="1" si="10"/>
        <v>0</v>
      </c>
      <c r="BO13" s="208">
        <f t="shared" si="11"/>
        <v>0</v>
      </c>
      <c r="BP13" s="209"/>
      <c r="BQ13" s="210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134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4">
        <f t="shared" ca="1" si="5"/>
        <v>0</v>
      </c>
      <c r="Z14" s="9"/>
      <c r="AA14" s="12"/>
      <c r="AB14" s="134">
        <f t="shared" ca="1" si="6"/>
        <v>0</v>
      </c>
      <c r="AC14" s="9"/>
      <c r="AD14" s="12"/>
      <c r="AE14" s="134">
        <f t="shared" ca="1" si="7"/>
        <v>0</v>
      </c>
      <c r="AF14" s="9"/>
      <c r="AG14" s="12"/>
      <c r="AH14" s="134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35">
        <f t="shared" ca="1" si="10"/>
        <v>0</v>
      </c>
      <c r="BO14" s="205">
        <f t="shared" si="11"/>
        <v>0</v>
      </c>
      <c r="BP14" s="206"/>
      <c r="BQ14" s="207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134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4">
        <f t="shared" ca="1" si="5"/>
        <v>0</v>
      </c>
      <c r="Z15" s="9"/>
      <c r="AA15" s="12"/>
      <c r="AB15" s="134">
        <f t="shared" ca="1" si="6"/>
        <v>0</v>
      </c>
      <c r="AC15" s="9"/>
      <c r="AD15" s="12"/>
      <c r="AE15" s="134">
        <f t="shared" ca="1" si="7"/>
        <v>0</v>
      </c>
      <c r="AF15" s="9"/>
      <c r="AG15" s="12"/>
      <c r="AH15" s="134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35">
        <f t="shared" ca="1" si="10"/>
        <v>0</v>
      </c>
      <c r="BO15" s="205">
        <f t="shared" si="11"/>
        <v>0</v>
      </c>
      <c r="BP15" s="206"/>
      <c r="BQ15" s="207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4">
        <f t="shared" ca="1" si="0"/>
        <v>0</v>
      </c>
      <c r="E16" s="32"/>
      <c r="F16" s="12"/>
      <c r="G16" s="134">
        <f t="shared" ca="1" si="1"/>
        <v>0</v>
      </c>
      <c r="H16" s="32"/>
      <c r="I16" s="12"/>
      <c r="J16" s="134">
        <f t="shared" ca="1" si="2"/>
        <v>0</v>
      </c>
      <c r="K16" s="32"/>
      <c r="L16" s="12"/>
      <c r="M16" s="134">
        <f t="shared" ca="1" si="3"/>
        <v>0</v>
      </c>
      <c r="N16" s="32"/>
      <c r="O16" s="12"/>
      <c r="P16" s="134">
        <f ca="1">IF(O16&gt;0,(INDIRECT(ADDRESS(O16,$O$7,,,"ТаблицаСоответствия"))+Q16)*$O$8,0)</f>
        <v>0</v>
      </c>
      <c r="Q16" s="32"/>
      <c r="R16" s="12"/>
      <c r="S16" s="134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4">
        <f t="shared" ca="1" si="5"/>
        <v>0</v>
      </c>
      <c r="Z16" s="32"/>
      <c r="AA16" s="12"/>
      <c r="AB16" s="134">
        <f t="shared" ca="1" si="6"/>
        <v>0</v>
      </c>
      <c r="AC16" s="32"/>
      <c r="AD16" s="12"/>
      <c r="AE16" s="134">
        <f t="shared" ca="1" si="7"/>
        <v>0</v>
      </c>
      <c r="AF16" s="32"/>
      <c r="AG16" s="12"/>
      <c r="AH16" s="134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35">
        <f t="shared" ca="1" si="10"/>
        <v>0</v>
      </c>
      <c r="BO16" s="275">
        <f t="shared" si="11"/>
        <v>0</v>
      </c>
      <c r="BP16" s="276"/>
      <c r="BQ16" s="277"/>
      <c r="BR16" s="14">
        <f t="shared" ca="1" si="12"/>
        <v>0</v>
      </c>
    </row>
    <row r="17" spans="1:70" ht="15.75" thickBot="1" x14ac:dyDescent="0.3">
      <c r="A17" s="5">
        <f>A16+1</f>
        <v>6</v>
      </c>
      <c r="B17" s="18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134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4">
        <f t="shared" ca="1" si="5"/>
        <v>0</v>
      </c>
      <c r="Z17" s="9"/>
      <c r="AA17" s="12"/>
      <c r="AB17" s="134">
        <f t="shared" ca="1" si="6"/>
        <v>0</v>
      </c>
      <c r="AC17" s="9"/>
      <c r="AD17" s="12"/>
      <c r="AE17" s="134">
        <f t="shared" ca="1" si="7"/>
        <v>0</v>
      </c>
      <c r="AF17" s="9"/>
      <c r="AG17" s="12"/>
      <c r="AH17" s="134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35">
        <v>0</v>
      </c>
      <c r="BO17" s="275">
        <f t="shared" si="11"/>
        <v>0</v>
      </c>
      <c r="BP17" s="276"/>
      <c r="BQ17" s="277"/>
      <c r="BR17" s="14">
        <f t="shared" si="12"/>
        <v>0</v>
      </c>
    </row>
    <row r="18" spans="1:70" ht="15.75" thickBot="1" x14ac:dyDescent="0.3">
      <c r="A18" s="5">
        <f>A17+1</f>
        <v>7</v>
      </c>
      <c r="B18" s="119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134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134">
        <v>0</v>
      </c>
      <c r="Q18" s="9"/>
      <c r="R18" s="12"/>
      <c r="S18" s="134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4">
        <f t="shared" ca="1" si="5"/>
        <v>0</v>
      </c>
      <c r="Z18" s="9"/>
      <c r="AA18" s="12"/>
      <c r="AB18" s="134">
        <f t="shared" ca="1" si="6"/>
        <v>0</v>
      </c>
      <c r="AC18" s="9"/>
      <c r="AD18" s="12"/>
      <c r="AE18" s="134">
        <f t="shared" ca="1" si="7"/>
        <v>0</v>
      </c>
      <c r="AF18" s="9"/>
      <c r="AG18" s="12"/>
      <c r="AH18" s="134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35">
        <v>0</v>
      </c>
      <c r="BO18" s="275">
        <f t="shared" si="11"/>
        <v>0</v>
      </c>
      <c r="BP18" s="276"/>
      <c r="BQ18" s="277"/>
      <c r="BR18" s="14">
        <f t="shared" si="12"/>
        <v>0</v>
      </c>
    </row>
  </sheetData>
  <mergeCells count="91"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R5:T5"/>
    <mergeCell ref="C5:E5"/>
    <mergeCell ref="F5:H5"/>
    <mergeCell ref="I5:K5"/>
    <mergeCell ref="L5:N5"/>
    <mergeCell ref="O5:Q5"/>
  </mergeCells>
  <conditionalFormatting sqref="BR10:BR17">
    <cfRule type="cellIs" dxfId="24" priority="4" stopIfTrue="1" operator="equal">
      <formula>3</formula>
    </cfRule>
    <cfRule type="cellIs" dxfId="23" priority="5" stopIfTrue="1" operator="equal">
      <formula>2</formula>
    </cfRule>
    <cfRule type="cellIs" dxfId="22" priority="6" stopIfTrue="1" operator="equal">
      <formula>1</formula>
    </cfRule>
  </conditionalFormatting>
  <conditionalFormatting sqref="BR18">
    <cfRule type="cellIs" dxfId="21" priority="1" stopIfTrue="1" operator="equal">
      <formula>3</formula>
    </cfRule>
    <cfRule type="cellIs" dxfId="20" priority="2" stopIfTrue="1" operator="equal">
      <formula>2</formula>
    </cfRule>
    <cfRule type="cellIs" dxfId="19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45" t="s">
        <v>12</v>
      </c>
      <c r="CA5" s="246"/>
      <c r="CB5" s="247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55">
        <v>29</v>
      </c>
      <c r="CA6" s="256"/>
      <c r="CB6" s="248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63">
        <v>4</v>
      </c>
      <c r="CA7" s="264"/>
      <c r="CB7" s="265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55">
        <v>1</v>
      </c>
      <c r="CA8" s="256"/>
      <c r="CB8" s="248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2025-01-02T08:29:23Z</dcterms:modified>
</cp:coreProperties>
</file>